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Лист1!$A$1:$Q$116</definedName>
  </definedNames>
  <calcPr calcId="145621"/>
</workbook>
</file>

<file path=xl/calcChain.xml><?xml version="1.0" encoding="utf-8"?>
<calcChain xmlns="http://schemas.openxmlformats.org/spreadsheetml/2006/main">
  <c r="K91" i="1" l="1"/>
  <c r="P48" i="1"/>
  <c r="P49" i="1"/>
  <c r="P42" i="1"/>
  <c r="P46" i="1"/>
  <c r="P44" i="1"/>
  <c r="P40" i="1"/>
  <c r="P58" i="1" l="1"/>
  <c r="O112" i="1"/>
  <c r="O113" i="1"/>
  <c r="K114" i="1" l="1"/>
  <c r="M114" i="1"/>
  <c r="H111" i="1"/>
  <c r="O111" i="1" s="1"/>
  <c r="H114" i="1" l="1"/>
  <c r="O114" i="1" s="1"/>
  <c r="N51" i="1"/>
  <c r="N52" i="1"/>
  <c r="N54" i="1"/>
  <c r="N55" i="1"/>
  <c r="K56" i="1"/>
  <c r="N56" i="1" s="1"/>
  <c r="K53" i="1"/>
  <c r="N53" i="1" s="1"/>
  <c r="K48" i="1" l="1"/>
  <c r="K46" i="1" l="1"/>
  <c r="N42" i="1" l="1"/>
  <c r="N43" i="1"/>
  <c r="N45" i="1"/>
  <c r="N47" i="1"/>
  <c r="N49" i="1"/>
  <c r="N50" i="1"/>
  <c r="N41" i="1"/>
  <c r="N46" i="1"/>
  <c r="K44" i="1"/>
  <c r="N44" i="1" s="1"/>
  <c r="K40" i="1"/>
  <c r="N48" i="1" l="1"/>
  <c r="N40" i="1"/>
  <c r="K58" i="1"/>
  <c r="N58" i="1" l="1"/>
</calcChain>
</file>

<file path=xl/sharedStrings.xml><?xml version="1.0" encoding="utf-8"?>
<sst xmlns="http://schemas.openxmlformats.org/spreadsheetml/2006/main" count="228" uniqueCount="151">
  <si>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</si>
  <si>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</si>
  <si>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</si>
  <si>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</si>
  <si>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</si>
  <si>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</si>
  <si>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</si>
  <si>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</si>
  <si>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</si>
  <si>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</si>
  <si>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</si>
  <si>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</si>
  <si>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</si>
  <si>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</si>
  <si>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</si>
  <si>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</si>
  <si>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</si>
  <si>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</si>
  <si>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</si>
  <si>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</si>
  <si>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</si>
  <si>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</si>
  <si>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</si>
  <si>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</si>
  <si>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</si>
  <si>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</si>
  <si>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</si>
  <si>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</si>
  <si>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</si>
  <si>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</si>
  <si>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</si>
  <si>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</si>
  <si>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</si>
  <si>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</si>
  <si>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</si>
  <si>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</si>
  <si>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</si>
  <si>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</si>
  <si>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</si>
  <si>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</si>
  <si>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</si>
  <si>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</si>
  <si>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</si>
  <si>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</si>
  <si>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</si>
  <si>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</si>
  <si>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</si>
  <si>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</si>
  <si>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</si>
  <si>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</si>
  <si>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</si>
  <si>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</si>
  <si>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</si>
  <si>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</si>
  <si>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</si>
  <si>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</si>
  <si>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</si>
  <si>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</si>
  <si>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</si>
  <si>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</si>
  <si>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</si>
  <si>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</si>
  <si>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</si>
  <si>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</si>
  <si>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</si>
  <si>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</si>
  <si>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</si>
  <si>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</si>
  <si>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</si>
  <si>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</si>
  <si>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</si>
  <si>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</si>
  <si>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</si>
  <si>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</si>
  <si>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</si>
  <si>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</si>
  <si>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</si>
  <si>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</si>
  <si>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</si>
  <si>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</si>
  <si>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</si>
  <si>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</si>
  <si>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</si>
  <si>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</si>
  <si>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</si>
  <si>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</si>
  <si>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</si>
  <si>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</si>
  <si>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</si>
  <si>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</si>
  <si>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</si>
  <si>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106,         дом    7А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</si>
  <si>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</si>
  <si>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</si>
  <si>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751139,29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</si>
  <si>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</si>
  <si>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</si>
  <si>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</si>
  <si>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4.9.</t>
  </si>
  <si>
    <t>Услуги по управлению многоквартирным домом</t>
  </si>
  <si>
    <t>Аварийно-диспетчерское обслуживание</t>
  </si>
  <si>
    <t>Содержание, ремонт и подготовка системы отопления к сезонной эксплуатации, содержание, ремонт систем ХВС, ГВС и водоотведения</t>
  </si>
  <si>
    <t>Содержание и ремонт конструктивных элементов, содержание кровли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</si>
  <si>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158515,2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</si>
  <si>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931602,6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</si>
  <si>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-21948,1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</si>
  <si>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</si>
  <si>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</si>
  <si>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</si>
  <si>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</si>
  <si>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</si>
  <si>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</si>
  <si>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</si>
  <si>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</si>
  <si>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</si>
  <si>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</si>
  <si>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</si>
  <si>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</si>
  <si>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1373482,2</t>
    </r>
    <r>
      <rPr>
        <sz val="11"/>
        <color theme="1"/>
        <rFont val="Times New Roman"/>
        <family val="1"/>
        <charset val="204"/>
      </rPr>
      <t>_руб.</t>
    </r>
  </si>
  <si>
    <t>Демонтаж мет. МАФ</t>
  </si>
  <si>
    <t>Изготовление и установка окон</t>
  </si>
  <si>
    <t>Ремонт оконных переплетов</t>
  </si>
  <si>
    <t>Монтаж аншлагов, стенда, вывески, доски объявлений и т.д.</t>
  </si>
  <si>
    <t>Окраска фасада ВДК с подготовкой (надписи)</t>
  </si>
  <si>
    <t>Разборка ларей</t>
  </si>
  <si>
    <t>Разборка хоз. Кладовых</t>
  </si>
  <si>
    <t>Разделка древесины твердых пород и</t>
  </si>
  <si>
    <t>Ремонт дверных коробок, укрепление</t>
  </si>
  <si>
    <t>Ремонт дверных полотен без снятия</t>
  </si>
  <si>
    <t>Ремонт оконных откосов</t>
  </si>
  <si>
    <t>Ремонт вольера</t>
  </si>
  <si>
    <t>Ремонт качели-маятник с окраской</t>
  </si>
  <si>
    <t>Ремонт крыльца</t>
  </si>
  <si>
    <t>Ремонт подъезда</t>
  </si>
  <si>
    <t>Укрепление слаботочной эл.проводки</t>
  </si>
  <si>
    <t>Установка доски объявлений из ПВХ</t>
  </si>
  <si>
    <t>по факту</t>
  </si>
  <si>
    <t>ГИС ЖКХ</t>
  </si>
  <si>
    <t>1 (шт)</t>
  </si>
  <si>
    <t>(шт)</t>
  </si>
  <si>
    <t>0,01 (100 шт)</t>
  </si>
  <si>
    <t>0,6 (1 м2)</t>
  </si>
  <si>
    <t>(100 м2)</t>
  </si>
  <si>
    <t>услуга</t>
  </si>
  <si>
    <t>0,01 (100 д)</t>
  </si>
  <si>
    <t>0,1 (10 шт)</t>
  </si>
  <si>
    <t>(руб)</t>
  </si>
  <si>
    <t>0,3 (100 м)</t>
  </si>
  <si>
    <t>0,02 (100 шт)</t>
  </si>
  <si>
    <t>м2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</si>
  <si>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3301,4</t>
    </r>
    <r>
      <rPr>
        <sz val="11"/>
        <color theme="1"/>
        <rFont val="Times New Roman"/>
        <family val="1"/>
        <charset val="204"/>
      </rPr>
      <t>__кв.м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</si>
</sst>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0" borderId="10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6"/>
  <sheetViews>
    <sheetView tabSelected="1" view="pageBreakPreview" topLeftCell="A8" zoomScaleNormal="90" zoomScaleSheetLayoutView="100" workbookViewId="0">
      <selection activeCell="T67" sqref="T67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6.28515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64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5" t="s">
        <v>4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2:16" ht="12.6" customHeight="1" x14ac:dyDescent="0.25">
      <c r="D7" s="45" t="s">
        <v>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5" t="s">
        <v>68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2:16" ht="18" customHeight="1" x14ac:dyDescent="0.25">
      <c r="B10" s="85" t="s">
        <v>91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</row>
    <row r="11" spans="2:16" ht="15.75" x14ac:dyDescent="0.25">
      <c r="D11" s="85" t="s">
        <v>83</v>
      </c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</row>
    <row r="12" spans="2:16" ht="4.5" customHeight="1" x14ac:dyDescent="0.25"/>
    <row r="13" spans="2:16" ht="17.45" customHeight="1" x14ac:dyDescent="0.25">
      <c r="B13" s="85" t="s">
        <v>79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</row>
    <row r="14" spans="2:16" x14ac:dyDescent="0.25">
      <c r="B14" s="88" t="s">
        <v>6</v>
      </c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</row>
    <row r="15" spans="2:16" ht="18.95" customHeight="1" x14ac:dyDescent="0.25">
      <c r="B15" s="85" t="s">
        <v>80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</row>
    <row r="16" spans="2:16" x14ac:dyDescent="0.25">
      <c r="B16" s="88" t="s">
        <v>65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</row>
    <row r="17" spans="2:16" ht="5.0999999999999996" customHeight="1" x14ac:dyDescent="0.25"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</row>
    <row r="18" spans="2:16" ht="15.75" x14ac:dyDescent="0.25">
      <c r="B18" s="85" t="s">
        <v>81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</row>
    <row r="19" spans="2:16" x14ac:dyDescent="0.25">
      <c r="B19" s="88" t="s">
        <v>66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</row>
    <row r="20" spans="2:16" ht="7.5" customHeight="1" x14ac:dyDescent="0.25"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</row>
    <row r="21" spans="2:16" ht="9" hidden="1" customHeight="1" x14ac:dyDescent="0.25"/>
    <row r="22" spans="2:16" ht="12" customHeight="1" x14ac:dyDescent="0.25">
      <c r="E22" s="45" t="s">
        <v>67</v>
      </c>
      <c r="F22" s="45"/>
      <c r="G22" s="45"/>
      <c r="H22" s="45"/>
      <c r="I22" s="45"/>
      <c r="J22" s="45"/>
      <c r="K22" s="45"/>
      <c r="L22" s="45"/>
      <c r="M22" s="45"/>
    </row>
    <row r="23" spans="2:16" ht="18" customHeight="1" x14ac:dyDescent="0.25">
      <c r="B23" s="85" t="s">
        <v>85</v>
      </c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</row>
    <row r="24" spans="2:16" x14ac:dyDescent="0.25">
      <c r="B24" s="88" t="s">
        <v>8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</row>
    <row r="25" spans="2:16" ht="18" customHeight="1" x14ac:dyDescent="0.25">
      <c r="B25" s="85" t="s">
        <v>82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</row>
    <row r="26" spans="2:16" x14ac:dyDescent="0.25">
      <c r="B26" s="88" t="s">
        <v>69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</row>
    <row r="27" spans="2:16" ht="5.0999999999999996" customHeight="1" x14ac:dyDescent="0.25">
      <c r="C27" s="88"/>
      <c r="D27" s="88"/>
      <c r="E27" s="88"/>
      <c r="F27" s="88"/>
      <c r="G27" s="88"/>
      <c r="H27" s="88"/>
      <c r="I27" s="88"/>
      <c r="J27" s="88"/>
      <c r="K27" s="88"/>
      <c r="L27" s="88"/>
    </row>
    <row r="28" spans="2:16" ht="18.95" customHeight="1" x14ac:dyDescent="0.25">
      <c r="B28" s="45" t="s">
        <v>70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</row>
    <row r="29" spans="2:16" ht="15.75" x14ac:dyDescent="0.25">
      <c r="B29" s="45" t="s">
        <v>150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0" spans="2:16" ht="6" customHeight="1" x14ac:dyDescent="0.25"/>
    <row r="31" spans="2:16" ht="9.9499999999999993" hidden="1" customHeight="1" x14ac:dyDescent="0.25"/>
    <row r="32" spans="2:16" ht="20.100000000000001" customHeight="1" x14ac:dyDescent="0.25">
      <c r="C32" s="45" t="s">
        <v>93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7"/>
    </row>
    <row r="33" spans="2:19" ht="15.6" customHeight="1" x14ac:dyDescent="0.25"/>
    <row r="34" spans="2:19" x14ac:dyDescent="0.25">
      <c r="B34" s="5" t="s">
        <v>62</v>
      </c>
    </row>
    <row r="35" spans="2:19" x14ac:dyDescent="0.25">
      <c r="B35" s="5" t="s">
        <v>63</v>
      </c>
    </row>
    <row r="36" spans="2:19" ht="9.9499999999999993" customHeight="1" x14ac:dyDescent="0.25"/>
    <row r="37" spans="2:19" x14ac:dyDescent="0.25">
      <c r="B37" s="54" t="s">
        <v>9</v>
      </c>
      <c r="C37" s="55"/>
      <c r="D37" s="54" t="s">
        <v>10</v>
      </c>
      <c r="E37" s="55"/>
      <c r="F37" s="55"/>
      <c r="G37" s="55"/>
      <c r="H37" s="55"/>
      <c r="I37" s="56"/>
      <c r="J37" s="56" t="s">
        <v>11</v>
      </c>
      <c r="K37" s="96" t="s">
        <v>12</v>
      </c>
      <c r="L37" s="48" t="s">
        <v>13</v>
      </c>
      <c r="M37" s="49"/>
      <c r="N37" s="95"/>
      <c r="O37" s="89" t="s">
        <v>14</v>
      </c>
      <c r="P37" s="90"/>
    </row>
    <row r="38" spans="2:19" ht="81" customHeight="1" x14ac:dyDescent="0.25">
      <c r="B38" s="86"/>
      <c r="C38" s="87"/>
      <c r="D38" s="86"/>
      <c r="E38" s="87"/>
      <c r="F38" s="87"/>
      <c r="G38" s="87"/>
      <c r="H38" s="87"/>
      <c r="I38" s="98"/>
      <c r="J38" s="98"/>
      <c r="K38" s="97"/>
      <c r="L38" s="52" t="s">
        <v>15</v>
      </c>
      <c r="M38" s="52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76">
        <v>1</v>
      </c>
      <c r="C39" s="77"/>
      <c r="D39" s="102">
        <v>2</v>
      </c>
      <c r="E39" s="103"/>
      <c r="F39" s="103"/>
      <c r="G39" s="103"/>
      <c r="H39" s="103"/>
      <c r="I39" s="104"/>
      <c r="J39" s="11">
        <v>3</v>
      </c>
      <c r="K39" s="12">
        <v>4</v>
      </c>
      <c r="L39" s="109">
        <v>5</v>
      </c>
      <c r="M39" s="109"/>
      <c r="N39" s="12">
        <v>6</v>
      </c>
      <c r="O39" s="12">
        <v>7</v>
      </c>
      <c r="P39" s="13">
        <v>8</v>
      </c>
    </row>
    <row r="40" spans="2:19" ht="29.1" customHeight="1" x14ac:dyDescent="0.25">
      <c r="B40" s="78" t="s">
        <v>38</v>
      </c>
      <c r="C40" s="79"/>
      <c r="D40" s="92" t="s">
        <v>37</v>
      </c>
      <c r="E40" s="93"/>
      <c r="F40" s="93"/>
      <c r="G40" s="93"/>
      <c r="H40" s="93"/>
      <c r="I40" s="94"/>
      <c r="J40" s="15" t="s">
        <v>149</v>
      </c>
      <c r="K40" s="16">
        <f>SUM(K41:K43)</f>
        <v>3.9299999999999997</v>
      </c>
      <c r="L40" s="105">
        <v>3301.4</v>
      </c>
      <c r="M40" s="105"/>
      <c r="N40" s="17">
        <f>SUM(N41:N43)</f>
        <v>155694.024</v>
      </c>
      <c r="O40" s="18">
        <v>3301.4</v>
      </c>
      <c r="P40" s="17">
        <f>SUM(P41:P43)</f>
        <v>139710.03</v>
      </c>
      <c r="S40" s="91"/>
    </row>
    <row r="41" spans="2:19" ht="17.100000000000001" customHeight="1" x14ac:dyDescent="0.25">
      <c r="B41" s="50" t="s">
        <v>40</v>
      </c>
      <c r="C41" s="66"/>
      <c r="D41" s="106" t="s">
        <v>41</v>
      </c>
      <c r="E41" s="107"/>
      <c r="F41" s="107"/>
      <c r="G41" s="107"/>
      <c r="H41" s="107"/>
      <c r="I41" s="108"/>
      <c r="J41" s="13" t="s">
        <v>149</v>
      </c>
      <c r="K41" s="20">
        <v>1.63</v>
      </c>
      <c r="L41" s="50">
        <v>3301.4</v>
      </c>
      <c r="M41" s="66"/>
      <c r="N41" s="21">
        <f>K41*L41*12</f>
        <v>64575.384000000005</v>
      </c>
      <c r="O41" s="22">
        <v>3301.4</v>
      </c>
      <c r="P41" s="23">
        <v>64575.38</v>
      </c>
      <c r="S41" s="91"/>
    </row>
    <row r="42" spans="2:19" ht="29.1" customHeight="1" x14ac:dyDescent="0.25">
      <c r="B42" s="50" t="s">
        <v>42</v>
      </c>
      <c r="C42" s="66"/>
      <c r="D42" s="106" t="s">
        <v>43</v>
      </c>
      <c r="E42" s="107"/>
      <c r="F42" s="107"/>
      <c r="G42" s="107"/>
      <c r="H42" s="107"/>
      <c r="I42" s="108"/>
      <c r="J42" s="13" t="s">
        <v>149</v>
      </c>
      <c r="K42" s="20">
        <v>2.23</v>
      </c>
      <c r="L42" s="53">
        <v>3301.4</v>
      </c>
      <c r="M42" s="53"/>
      <c r="N42" s="23">
        <f t="shared" ref="N42:N56" si="0">K42*L42*12</f>
        <v>88345.464000000007</v>
      </c>
      <c r="O42" s="22">
        <v>3301.4</v>
      </c>
      <c r="P42" s="23">
        <f>68537.06+635.43+3188.96</f>
        <v>72361.45</v>
      </c>
      <c r="S42" s="91"/>
    </row>
    <row r="43" spans="2:19" ht="29.1" customHeight="1" x14ac:dyDescent="0.25">
      <c r="B43" s="50" t="s">
        <v>44</v>
      </c>
      <c r="C43" s="66"/>
      <c r="D43" s="106" t="s">
        <v>84</v>
      </c>
      <c r="E43" s="107"/>
      <c r="F43" s="107"/>
      <c r="G43" s="107"/>
      <c r="H43" s="107"/>
      <c r="I43" s="108"/>
      <c r="J43" s="13" t="s">
        <v>149</v>
      </c>
      <c r="K43" s="20">
        <v>7.0000000000000007E-2</v>
      </c>
      <c r="L43" s="50">
        <v>3301.4</v>
      </c>
      <c r="M43" s="66"/>
      <c r="N43" s="21">
        <f t="shared" si="0"/>
        <v>2773.1760000000004</v>
      </c>
      <c r="O43" s="22">
        <v>3301.4</v>
      </c>
      <c r="P43" s="23">
        <v>2773.2</v>
      </c>
      <c r="S43" s="91"/>
    </row>
    <row r="44" spans="2:19" ht="28.5" customHeight="1" x14ac:dyDescent="0.25">
      <c r="B44" s="67" t="s">
        <v>19</v>
      </c>
      <c r="C44" s="68"/>
      <c r="D44" s="99" t="s">
        <v>45</v>
      </c>
      <c r="E44" s="100"/>
      <c r="F44" s="100"/>
      <c r="G44" s="100"/>
      <c r="H44" s="100"/>
      <c r="I44" s="101"/>
      <c r="J44" s="15" t="s">
        <v>149</v>
      </c>
      <c r="K44" s="16">
        <f>SUM(K45:K45)</f>
        <v>0.86</v>
      </c>
      <c r="L44" s="105">
        <v>3301.4</v>
      </c>
      <c r="M44" s="105"/>
      <c r="N44" s="17">
        <f t="shared" si="0"/>
        <v>34070.448000000004</v>
      </c>
      <c r="O44" s="18">
        <v>3301.4</v>
      </c>
      <c r="P44" s="17">
        <f>SUM(P45:P45)</f>
        <v>34242.07</v>
      </c>
      <c r="S44" s="91"/>
    </row>
    <row r="45" spans="2:19" ht="23.45" customHeight="1" x14ac:dyDescent="0.25">
      <c r="B45" s="50" t="s">
        <v>46</v>
      </c>
      <c r="C45" s="66"/>
      <c r="D45" s="63" t="s">
        <v>102</v>
      </c>
      <c r="E45" s="64"/>
      <c r="F45" s="64"/>
      <c r="G45" s="64"/>
      <c r="H45" s="64"/>
      <c r="I45" s="65"/>
      <c r="J45" s="13" t="s">
        <v>149</v>
      </c>
      <c r="K45" s="25">
        <v>0.86</v>
      </c>
      <c r="L45" s="50">
        <v>3301.4</v>
      </c>
      <c r="M45" s="66"/>
      <c r="N45" s="21">
        <f t="shared" si="0"/>
        <v>34070.448000000004</v>
      </c>
      <c r="O45" s="22">
        <v>3301.4</v>
      </c>
      <c r="P45" s="23">
        <v>34242.07</v>
      </c>
      <c r="S45" s="91"/>
    </row>
    <row r="46" spans="2:19" ht="42.95" customHeight="1" x14ac:dyDescent="0.25">
      <c r="B46" s="67" t="s">
        <v>26</v>
      </c>
      <c r="C46" s="68"/>
      <c r="D46" s="99" t="s">
        <v>47</v>
      </c>
      <c r="E46" s="100"/>
      <c r="F46" s="100"/>
      <c r="G46" s="100"/>
      <c r="H46" s="100"/>
      <c r="I46" s="101"/>
      <c r="J46" s="15" t="s">
        <v>149</v>
      </c>
      <c r="K46" s="16">
        <f>SUM(K47:K47)</f>
        <v>1.03</v>
      </c>
      <c r="L46" s="67">
        <v>3301.4</v>
      </c>
      <c r="M46" s="68"/>
      <c r="N46" s="24">
        <f t="shared" si="0"/>
        <v>40805.304000000004</v>
      </c>
      <c r="O46" s="18">
        <v>3301.4</v>
      </c>
      <c r="P46" s="17">
        <f>SUM(P47:P47)</f>
        <v>60261.98</v>
      </c>
      <c r="S46" s="91"/>
    </row>
    <row r="47" spans="2:19" ht="39.6" customHeight="1" x14ac:dyDescent="0.25">
      <c r="B47" s="83" t="s">
        <v>48</v>
      </c>
      <c r="C47" s="84"/>
      <c r="D47" s="70" t="s">
        <v>101</v>
      </c>
      <c r="E47" s="71"/>
      <c r="F47" s="71"/>
      <c r="G47" s="71"/>
      <c r="H47" s="71"/>
      <c r="I47" s="72"/>
      <c r="J47" s="13" t="s">
        <v>149</v>
      </c>
      <c r="K47" s="25">
        <v>1.03</v>
      </c>
      <c r="L47" s="53">
        <v>3301.4</v>
      </c>
      <c r="M47" s="53"/>
      <c r="N47" s="23">
        <f t="shared" si="0"/>
        <v>40805.304000000004</v>
      </c>
      <c r="O47" s="22">
        <v>3301.4</v>
      </c>
      <c r="P47" s="23">
        <v>60261.98</v>
      </c>
      <c r="S47" s="91"/>
    </row>
    <row r="48" spans="2:19" x14ac:dyDescent="0.25">
      <c r="B48" s="67" t="s">
        <v>27</v>
      </c>
      <c r="C48" s="68"/>
      <c r="D48" s="99" t="s">
        <v>52</v>
      </c>
      <c r="E48" s="100"/>
      <c r="F48" s="100"/>
      <c r="G48" s="100"/>
      <c r="H48" s="100"/>
      <c r="I48" s="101"/>
      <c r="J48" s="15" t="s">
        <v>149</v>
      </c>
      <c r="K48" s="16">
        <f>SUM(K49:K56)</f>
        <v>2.6400000000000006</v>
      </c>
      <c r="L48" s="105">
        <v>3301.4</v>
      </c>
      <c r="M48" s="105"/>
      <c r="N48" s="17">
        <f>SUM(N49:N56)+N57</f>
        <v>153965.83199999999</v>
      </c>
      <c r="O48" s="18">
        <v>3301.4</v>
      </c>
      <c r="P48" s="17">
        <f>SUM(P49:P56)+P57</f>
        <v>207665.601</v>
      </c>
      <c r="S48" s="91"/>
    </row>
    <row r="49" spans="2:19" ht="72.599999999999994" customHeight="1" x14ac:dyDescent="0.25">
      <c r="B49" s="81" t="s">
        <v>50</v>
      </c>
      <c r="C49" s="82"/>
      <c r="D49" s="70" t="s">
        <v>49</v>
      </c>
      <c r="E49" s="71"/>
      <c r="F49" s="71"/>
      <c r="G49" s="71"/>
      <c r="H49" s="71"/>
      <c r="I49" s="72"/>
      <c r="J49" s="13" t="s">
        <v>149</v>
      </c>
      <c r="K49" s="20">
        <v>0.14000000000000001</v>
      </c>
      <c r="L49" s="50">
        <v>3301.4</v>
      </c>
      <c r="M49" s="66"/>
      <c r="N49" s="21">
        <f t="shared" si="0"/>
        <v>5546.3520000000008</v>
      </c>
      <c r="O49" s="22">
        <v>3301.4</v>
      </c>
      <c r="P49" s="23">
        <f>8000+309+5150.16</f>
        <v>13459.16</v>
      </c>
      <c r="S49" s="91"/>
    </row>
    <row r="50" spans="2:19" ht="27" customHeight="1" x14ac:dyDescent="0.25">
      <c r="B50" s="81" t="s">
        <v>51</v>
      </c>
      <c r="C50" s="82"/>
      <c r="D50" s="110" t="s">
        <v>53</v>
      </c>
      <c r="E50" s="110"/>
      <c r="F50" s="110"/>
      <c r="G50" s="110"/>
      <c r="H50" s="110"/>
      <c r="I50" s="110"/>
      <c r="J50" s="13" t="s">
        <v>149</v>
      </c>
      <c r="K50" s="20">
        <v>0.55000000000000004</v>
      </c>
      <c r="L50" s="53">
        <v>3301.4</v>
      </c>
      <c r="M50" s="53"/>
      <c r="N50" s="23">
        <f t="shared" si="0"/>
        <v>21789.24</v>
      </c>
      <c r="O50" s="37">
        <v>3301.4</v>
      </c>
      <c r="P50" s="23">
        <v>18207.919999999998</v>
      </c>
      <c r="S50" s="91"/>
    </row>
    <row r="51" spans="2:19" x14ac:dyDescent="0.25">
      <c r="B51" s="81" t="s">
        <v>54</v>
      </c>
      <c r="C51" s="82"/>
      <c r="D51" s="63" t="s">
        <v>55</v>
      </c>
      <c r="E51" s="64"/>
      <c r="F51" s="64"/>
      <c r="G51" s="64"/>
      <c r="H51" s="64"/>
      <c r="I51" s="65"/>
      <c r="J51" s="13" t="s">
        <v>149</v>
      </c>
      <c r="K51" s="20">
        <v>0.55000000000000004</v>
      </c>
      <c r="L51" s="50">
        <v>3301.4</v>
      </c>
      <c r="M51" s="66"/>
      <c r="N51" s="21">
        <f t="shared" si="0"/>
        <v>21789.24</v>
      </c>
      <c r="O51" s="37">
        <v>3301.4</v>
      </c>
      <c r="P51" s="23">
        <v>21600</v>
      </c>
      <c r="S51" s="91"/>
    </row>
    <row r="52" spans="2:19" x14ac:dyDescent="0.25">
      <c r="B52" s="81" t="s">
        <v>56</v>
      </c>
      <c r="C52" s="82"/>
      <c r="D52" s="73" t="s">
        <v>87</v>
      </c>
      <c r="E52" s="74"/>
      <c r="F52" s="74"/>
      <c r="G52" s="74"/>
      <c r="H52" s="74"/>
      <c r="I52" s="75"/>
      <c r="J52" s="13" t="s">
        <v>149</v>
      </c>
      <c r="K52" s="20">
        <v>0.39</v>
      </c>
      <c r="L52" s="53">
        <v>3301.4</v>
      </c>
      <c r="M52" s="53"/>
      <c r="N52" s="23">
        <f t="shared" si="0"/>
        <v>15450.552</v>
      </c>
      <c r="O52" s="37">
        <v>3301.4</v>
      </c>
      <c r="P52" s="23">
        <v>16469.64</v>
      </c>
      <c r="S52" s="91"/>
    </row>
    <row r="53" spans="2:19" ht="26.45" customHeight="1" x14ac:dyDescent="0.25">
      <c r="B53" s="81" t="s">
        <v>58</v>
      </c>
      <c r="C53" s="82"/>
      <c r="D53" s="63" t="s">
        <v>57</v>
      </c>
      <c r="E53" s="64"/>
      <c r="F53" s="64"/>
      <c r="G53" s="64"/>
      <c r="H53" s="64"/>
      <c r="I53" s="65"/>
      <c r="J53" s="13" t="s">
        <v>149</v>
      </c>
      <c r="K53" s="20">
        <f>0.06+0.03</f>
        <v>0.09</v>
      </c>
      <c r="L53" s="50">
        <v>3301.4</v>
      </c>
      <c r="M53" s="66"/>
      <c r="N53" s="21">
        <f t="shared" si="0"/>
        <v>3565.5119999999997</v>
      </c>
      <c r="O53" s="37">
        <v>3301.4</v>
      </c>
      <c r="P53" s="23">
        <v>0</v>
      </c>
      <c r="S53" s="91"/>
    </row>
    <row r="54" spans="2:19" x14ac:dyDescent="0.25">
      <c r="B54" s="81" t="s">
        <v>86</v>
      </c>
      <c r="C54" s="82"/>
      <c r="D54" s="63" t="s">
        <v>90</v>
      </c>
      <c r="E54" s="64"/>
      <c r="F54" s="64"/>
      <c r="G54" s="64"/>
      <c r="H54" s="64"/>
      <c r="I54" s="65"/>
      <c r="J54" s="13" t="s">
        <v>149</v>
      </c>
      <c r="K54" s="20">
        <v>0.09</v>
      </c>
      <c r="L54" s="53">
        <v>3301.4</v>
      </c>
      <c r="M54" s="53"/>
      <c r="N54" s="23">
        <f t="shared" si="0"/>
        <v>3565.5119999999997</v>
      </c>
      <c r="O54" s="37">
        <v>3301.4</v>
      </c>
      <c r="P54" s="23">
        <v>0</v>
      </c>
      <c r="S54" s="91"/>
    </row>
    <row r="55" spans="2:19" ht="15.95" customHeight="1" x14ac:dyDescent="0.25">
      <c r="B55" s="81" t="s">
        <v>88</v>
      </c>
      <c r="C55" s="82"/>
      <c r="D55" s="63" t="s">
        <v>100</v>
      </c>
      <c r="E55" s="64"/>
      <c r="F55" s="64"/>
      <c r="G55" s="64"/>
      <c r="H55" s="64"/>
      <c r="I55" s="65"/>
      <c r="J55" s="13" t="s">
        <v>149</v>
      </c>
      <c r="K55" s="20">
        <v>0.16</v>
      </c>
      <c r="L55" s="50">
        <v>3301.4</v>
      </c>
      <c r="M55" s="66"/>
      <c r="N55" s="21">
        <f t="shared" si="0"/>
        <v>6338.6880000000001</v>
      </c>
      <c r="O55" s="37">
        <v>3301.4</v>
      </c>
      <c r="P55" s="23">
        <v>13066.86</v>
      </c>
      <c r="S55" s="91"/>
    </row>
    <row r="56" spans="2:19" ht="15" customHeight="1" x14ac:dyDescent="0.25">
      <c r="B56" s="80" t="s">
        <v>89</v>
      </c>
      <c r="C56" s="80"/>
      <c r="D56" s="110" t="s">
        <v>59</v>
      </c>
      <c r="E56" s="110"/>
      <c r="F56" s="110"/>
      <c r="G56" s="110"/>
      <c r="H56" s="110"/>
      <c r="I56" s="110"/>
      <c r="J56" s="13" t="s">
        <v>149</v>
      </c>
      <c r="K56" s="20">
        <f>0.83-0.16</f>
        <v>0.66999999999999993</v>
      </c>
      <c r="L56" s="53">
        <v>3301.4</v>
      </c>
      <c r="M56" s="53"/>
      <c r="N56" s="23">
        <f t="shared" si="0"/>
        <v>26543.255999999994</v>
      </c>
      <c r="O56" s="37">
        <v>3301.4</v>
      </c>
      <c r="P56" s="23">
        <v>0</v>
      </c>
      <c r="S56" s="91"/>
    </row>
    <row r="57" spans="2:19" ht="15" customHeight="1" x14ac:dyDescent="0.25">
      <c r="B57" s="111" t="s">
        <v>98</v>
      </c>
      <c r="C57" s="112"/>
      <c r="D57" s="63" t="s">
        <v>99</v>
      </c>
      <c r="E57" s="64"/>
      <c r="F57" s="64"/>
      <c r="G57" s="64"/>
      <c r="H57" s="64"/>
      <c r="I57" s="65"/>
      <c r="J57" s="31" t="s">
        <v>149</v>
      </c>
      <c r="K57" s="33">
        <v>0.1</v>
      </c>
      <c r="L57" s="50">
        <v>3301.4</v>
      </c>
      <c r="M57" s="66"/>
      <c r="N57" s="23">
        <v>49377.48</v>
      </c>
      <c r="O57" s="37">
        <v>3301.4</v>
      </c>
      <c r="P57" s="23">
        <v>124862.02099999999</v>
      </c>
      <c r="S57" s="19"/>
    </row>
    <row r="58" spans="2:19" x14ac:dyDescent="0.25">
      <c r="B58" s="26"/>
      <c r="C58" s="27" t="s">
        <v>18</v>
      </c>
      <c r="D58" s="2"/>
      <c r="E58" s="3"/>
      <c r="F58" s="3"/>
      <c r="G58" s="3"/>
      <c r="H58" s="3"/>
      <c r="I58" s="4"/>
      <c r="J58" s="15" t="s">
        <v>25</v>
      </c>
      <c r="K58" s="28">
        <f>K48+K46+K44+K40</f>
        <v>8.4600000000000009</v>
      </c>
      <c r="L58" s="67" t="s">
        <v>25</v>
      </c>
      <c r="M58" s="68"/>
      <c r="N58" s="24">
        <f>N48+N46+N44+N40</f>
        <v>384535.60800000001</v>
      </c>
      <c r="O58" s="18" t="s">
        <v>25</v>
      </c>
      <c r="P58" s="17">
        <f>P40+P44+P46+P48</f>
        <v>441879.68099999998</v>
      </c>
    </row>
    <row r="59" spans="2:19" ht="9" customHeight="1" x14ac:dyDescent="0.25">
      <c r="D59" s="1"/>
      <c r="E59" s="1"/>
      <c r="F59" s="1"/>
      <c r="G59" s="1"/>
      <c r="H59" s="1"/>
      <c r="I59" s="1"/>
      <c r="J59" s="29"/>
    </row>
    <row r="60" spans="2:19" ht="14.45" customHeight="1" x14ac:dyDescent="0.25">
      <c r="B60" s="45" t="s">
        <v>19</v>
      </c>
      <c r="C60" s="45"/>
      <c r="D60" s="30" t="s">
        <v>72</v>
      </c>
    </row>
    <row r="61" spans="2:19" x14ac:dyDescent="0.25">
      <c r="C61" s="59" t="s">
        <v>71</v>
      </c>
      <c r="D61" s="59"/>
      <c r="E61" s="59"/>
      <c r="F61" s="59"/>
      <c r="G61" s="59"/>
      <c r="H61" s="59"/>
      <c r="I61" s="59"/>
    </row>
    <row r="62" spans="2:19" x14ac:dyDescent="0.25">
      <c r="D62" s="30" t="s">
        <v>94</v>
      </c>
    </row>
    <row r="63" spans="2:19" x14ac:dyDescent="0.25">
      <c r="D63" s="30" t="s">
        <v>73</v>
      </c>
    </row>
    <row r="64" spans="2:19" x14ac:dyDescent="0.25">
      <c r="C64" s="59" t="s">
        <v>103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</row>
    <row r="65" spans="2:16" x14ac:dyDescent="0.25">
      <c r="D65" s="59" t="s">
        <v>104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</row>
    <row r="66" spans="2:16" x14ac:dyDescent="0.25">
      <c r="D66" s="59" t="s">
        <v>105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</row>
    <row r="67" spans="2:16" ht="8.4499999999999993" customHeight="1" x14ac:dyDescent="0.25"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52" t="s">
        <v>20</v>
      </c>
      <c r="C72" s="52"/>
      <c r="D72" s="52" t="s">
        <v>21</v>
      </c>
      <c r="E72" s="52"/>
      <c r="F72" s="52"/>
      <c r="G72" s="52"/>
      <c r="H72" s="52"/>
      <c r="I72" s="52" t="s">
        <v>22</v>
      </c>
      <c r="J72" s="52"/>
      <c r="K72" s="52" t="s">
        <v>24</v>
      </c>
      <c r="L72" s="52"/>
      <c r="M72" s="52" t="s">
        <v>95</v>
      </c>
      <c r="N72" s="52"/>
      <c r="O72" s="52" t="s">
        <v>23</v>
      </c>
      <c r="P72" s="52"/>
    </row>
    <row r="73" spans="2:16" s="14" customFormat="1" ht="14.45" customHeight="1" x14ac:dyDescent="0.2">
      <c r="B73" s="47">
        <v>1</v>
      </c>
      <c r="C73" s="47"/>
      <c r="D73" s="69">
        <v>2</v>
      </c>
      <c r="E73" s="69"/>
      <c r="F73" s="69"/>
      <c r="G73" s="69"/>
      <c r="H73" s="69"/>
      <c r="I73" s="47">
        <v>3</v>
      </c>
      <c r="J73" s="47"/>
      <c r="K73" s="47">
        <v>4</v>
      </c>
      <c r="L73" s="47"/>
      <c r="M73" s="47">
        <v>5</v>
      </c>
      <c r="N73" s="47"/>
      <c r="O73" s="47">
        <v>6</v>
      </c>
      <c r="P73" s="47"/>
    </row>
    <row r="74" spans="2:16" s="14" customFormat="1" ht="14.45" customHeight="1" x14ac:dyDescent="0.2">
      <c r="B74" s="38" t="s">
        <v>38</v>
      </c>
      <c r="C74" s="39"/>
      <c r="D74" s="42" t="s">
        <v>119</v>
      </c>
      <c r="E74" s="43"/>
      <c r="F74" s="43"/>
      <c r="G74" s="43"/>
      <c r="H74" s="44"/>
      <c r="I74" s="38" t="s">
        <v>136</v>
      </c>
      <c r="J74" s="39"/>
      <c r="K74" s="40">
        <v>5298.1</v>
      </c>
      <c r="L74" s="41"/>
      <c r="M74" s="38" t="s">
        <v>138</v>
      </c>
      <c r="N74" s="39"/>
      <c r="O74" s="38" t="s">
        <v>137</v>
      </c>
      <c r="P74" s="39"/>
    </row>
    <row r="75" spans="2:16" s="14" customFormat="1" ht="14.45" customHeight="1" x14ac:dyDescent="0.2">
      <c r="B75" s="38" t="s">
        <v>19</v>
      </c>
      <c r="C75" s="39"/>
      <c r="D75" s="42" t="s">
        <v>120</v>
      </c>
      <c r="E75" s="43"/>
      <c r="F75" s="43"/>
      <c r="G75" s="43"/>
      <c r="H75" s="44"/>
      <c r="I75" s="38" t="s">
        <v>136</v>
      </c>
      <c r="J75" s="39"/>
      <c r="K75" s="40">
        <v>121840</v>
      </c>
      <c r="L75" s="41"/>
      <c r="M75" s="38" t="s">
        <v>139</v>
      </c>
      <c r="N75" s="39"/>
      <c r="O75" s="38" t="s">
        <v>137</v>
      </c>
      <c r="P75" s="39"/>
    </row>
    <row r="76" spans="2:16" s="14" customFormat="1" ht="14.45" customHeight="1" x14ac:dyDescent="0.2">
      <c r="B76" s="38" t="s">
        <v>26</v>
      </c>
      <c r="C76" s="39"/>
      <c r="D76" s="42" t="s">
        <v>121</v>
      </c>
      <c r="E76" s="43"/>
      <c r="F76" s="43"/>
      <c r="G76" s="43"/>
      <c r="H76" s="44"/>
      <c r="I76" s="38" t="s">
        <v>136</v>
      </c>
      <c r="J76" s="39"/>
      <c r="K76" s="40">
        <v>660.05</v>
      </c>
      <c r="L76" s="41"/>
      <c r="M76" s="38" t="s">
        <v>138</v>
      </c>
      <c r="N76" s="39"/>
      <c r="O76" s="38" t="s">
        <v>137</v>
      </c>
      <c r="P76" s="39"/>
    </row>
    <row r="77" spans="2:16" s="14" customFormat="1" ht="14.45" customHeight="1" x14ac:dyDescent="0.2">
      <c r="B77" s="38" t="s">
        <v>27</v>
      </c>
      <c r="C77" s="39"/>
      <c r="D77" s="42" t="s">
        <v>122</v>
      </c>
      <c r="E77" s="43"/>
      <c r="F77" s="43"/>
      <c r="G77" s="43"/>
      <c r="H77" s="44"/>
      <c r="I77" s="38" t="s">
        <v>136</v>
      </c>
      <c r="J77" s="39"/>
      <c r="K77" s="40">
        <v>1612.87</v>
      </c>
      <c r="L77" s="41"/>
      <c r="M77" s="38" t="s">
        <v>140</v>
      </c>
      <c r="N77" s="39"/>
      <c r="O77" s="38" t="s">
        <v>137</v>
      </c>
      <c r="P77" s="39"/>
    </row>
    <row r="78" spans="2:16" s="14" customFormat="1" ht="14.45" customHeight="1" x14ac:dyDescent="0.2">
      <c r="B78" s="38" t="s">
        <v>30</v>
      </c>
      <c r="C78" s="39"/>
      <c r="D78" s="42" t="s">
        <v>123</v>
      </c>
      <c r="E78" s="43"/>
      <c r="F78" s="43"/>
      <c r="G78" s="43"/>
      <c r="H78" s="44"/>
      <c r="I78" s="38" t="s">
        <v>136</v>
      </c>
      <c r="J78" s="39"/>
      <c r="K78" s="40">
        <v>1125.2</v>
      </c>
      <c r="L78" s="41"/>
      <c r="M78" s="38" t="s">
        <v>141</v>
      </c>
      <c r="N78" s="39"/>
      <c r="O78" s="38" t="s">
        <v>137</v>
      </c>
      <c r="P78" s="39"/>
    </row>
    <row r="79" spans="2:16" s="14" customFormat="1" ht="14.45" customHeight="1" x14ac:dyDescent="0.2">
      <c r="B79" s="38" t="s">
        <v>106</v>
      </c>
      <c r="C79" s="39"/>
      <c r="D79" s="42" t="s">
        <v>124</v>
      </c>
      <c r="E79" s="43"/>
      <c r="F79" s="43"/>
      <c r="G79" s="43"/>
      <c r="H79" s="44"/>
      <c r="I79" s="38" t="s">
        <v>136</v>
      </c>
      <c r="J79" s="39"/>
      <c r="K79" s="40">
        <v>146857.01</v>
      </c>
      <c r="L79" s="41"/>
      <c r="M79" s="38" t="s">
        <v>142</v>
      </c>
      <c r="N79" s="39"/>
      <c r="O79" s="38" t="s">
        <v>137</v>
      </c>
      <c r="P79" s="39"/>
    </row>
    <row r="80" spans="2:16" s="14" customFormat="1" ht="14.45" customHeight="1" x14ac:dyDescent="0.2">
      <c r="B80" s="38" t="s">
        <v>107</v>
      </c>
      <c r="C80" s="39"/>
      <c r="D80" s="42" t="s">
        <v>125</v>
      </c>
      <c r="E80" s="43"/>
      <c r="F80" s="43"/>
      <c r="G80" s="43"/>
      <c r="H80" s="44"/>
      <c r="I80" s="38" t="s">
        <v>136</v>
      </c>
      <c r="J80" s="39"/>
      <c r="K80" s="40">
        <v>384390.68</v>
      </c>
      <c r="L80" s="41"/>
      <c r="M80" s="38" t="s">
        <v>143</v>
      </c>
      <c r="N80" s="39"/>
      <c r="O80" s="38" t="s">
        <v>137</v>
      </c>
      <c r="P80" s="39"/>
    </row>
    <row r="81" spans="2:16" s="14" customFormat="1" ht="14.45" customHeight="1" x14ac:dyDescent="0.2">
      <c r="B81" s="38" t="s">
        <v>108</v>
      </c>
      <c r="C81" s="39"/>
      <c r="D81" s="42" t="s">
        <v>126</v>
      </c>
      <c r="E81" s="43"/>
      <c r="F81" s="43"/>
      <c r="G81" s="43"/>
      <c r="H81" s="44"/>
      <c r="I81" s="38" t="s">
        <v>136</v>
      </c>
      <c r="J81" s="39"/>
      <c r="K81" s="40">
        <v>707.66</v>
      </c>
      <c r="L81" s="41"/>
      <c r="M81" s="38" t="s">
        <v>144</v>
      </c>
      <c r="N81" s="39"/>
      <c r="O81" s="38" t="s">
        <v>137</v>
      </c>
      <c r="P81" s="39"/>
    </row>
    <row r="82" spans="2:16" s="14" customFormat="1" ht="14.45" customHeight="1" x14ac:dyDescent="0.2">
      <c r="B82" s="38" t="s">
        <v>109</v>
      </c>
      <c r="C82" s="39"/>
      <c r="D82" s="42" t="s">
        <v>127</v>
      </c>
      <c r="E82" s="43"/>
      <c r="F82" s="43"/>
      <c r="G82" s="43"/>
      <c r="H82" s="44"/>
      <c r="I82" s="38" t="s">
        <v>136</v>
      </c>
      <c r="J82" s="39"/>
      <c r="K82" s="40">
        <v>1007.05</v>
      </c>
      <c r="L82" s="41"/>
      <c r="M82" s="38" t="s">
        <v>145</v>
      </c>
      <c r="N82" s="39"/>
      <c r="O82" s="38" t="s">
        <v>137</v>
      </c>
      <c r="P82" s="39"/>
    </row>
    <row r="83" spans="2:16" s="14" customFormat="1" ht="14.45" customHeight="1" x14ac:dyDescent="0.2">
      <c r="B83" s="38" t="s">
        <v>110</v>
      </c>
      <c r="C83" s="39"/>
      <c r="D83" s="42" t="s">
        <v>128</v>
      </c>
      <c r="E83" s="43"/>
      <c r="F83" s="43"/>
      <c r="G83" s="43"/>
      <c r="H83" s="44"/>
      <c r="I83" s="38" t="s">
        <v>136</v>
      </c>
      <c r="J83" s="39"/>
      <c r="K83" s="40">
        <v>698.86</v>
      </c>
      <c r="L83" s="41"/>
      <c r="M83" s="38" t="s">
        <v>138</v>
      </c>
      <c r="N83" s="39"/>
      <c r="O83" s="38" t="s">
        <v>137</v>
      </c>
      <c r="P83" s="39"/>
    </row>
    <row r="84" spans="2:16" s="14" customFormat="1" ht="14.45" customHeight="1" x14ac:dyDescent="0.2">
      <c r="B84" s="38" t="s">
        <v>111</v>
      </c>
      <c r="C84" s="39"/>
      <c r="D84" s="42" t="s">
        <v>129</v>
      </c>
      <c r="E84" s="43"/>
      <c r="F84" s="43"/>
      <c r="G84" s="43"/>
      <c r="H84" s="44"/>
      <c r="I84" s="38" t="s">
        <v>136</v>
      </c>
      <c r="J84" s="39"/>
      <c r="K84" s="40">
        <v>16458.21</v>
      </c>
      <c r="L84" s="41"/>
      <c r="M84" s="38" t="s">
        <v>146</v>
      </c>
      <c r="N84" s="39"/>
      <c r="O84" s="38" t="s">
        <v>137</v>
      </c>
      <c r="P84" s="39"/>
    </row>
    <row r="85" spans="2:16" s="14" customFormat="1" ht="14.45" customHeight="1" x14ac:dyDescent="0.2">
      <c r="B85" s="38" t="s">
        <v>112</v>
      </c>
      <c r="C85" s="39"/>
      <c r="D85" s="42" t="s">
        <v>130</v>
      </c>
      <c r="E85" s="43"/>
      <c r="F85" s="43"/>
      <c r="G85" s="43"/>
      <c r="H85" s="44"/>
      <c r="I85" s="38" t="s">
        <v>136</v>
      </c>
      <c r="J85" s="39"/>
      <c r="K85" s="40">
        <v>42057.919999999998</v>
      </c>
      <c r="L85" s="41"/>
      <c r="M85" s="38" t="s">
        <v>139</v>
      </c>
      <c r="N85" s="39"/>
      <c r="O85" s="38" t="s">
        <v>137</v>
      </c>
      <c r="P85" s="39"/>
    </row>
    <row r="86" spans="2:16" s="14" customFormat="1" ht="14.45" customHeight="1" x14ac:dyDescent="0.2">
      <c r="B86" s="38" t="s">
        <v>113</v>
      </c>
      <c r="C86" s="39"/>
      <c r="D86" s="42" t="s">
        <v>131</v>
      </c>
      <c r="E86" s="43"/>
      <c r="F86" s="43"/>
      <c r="G86" s="43"/>
      <c r="H86" s="44"/>
      <c r="I86" s="38" t="s">
        <v>136</v>
      </c>
      <c r="J86" s="39"/>
      <c r="K86" s="40">
        <v>1387.9</v>
      </c>
      <c r="L86" s="41"/>
      <c r="M86" s="38" t="s">
        <v>138</v>
      </c>
      <c r="N86" s="39"/>
      <c r="O86" s="38" t="s">
        <v>137</v>
      </c>
      <c r="P86" s="39"/>
    </row>
    <row r="87" spans="2:16" s="14" customFormat="1" ht="14.45" customHeight="1" x14ac:dyDescent="0.2">
      <c r="B87" s="38" t="s">
        <v>114</v>
      </c>
      <c r="C87" s="39"/>
      <c r="D87" s="42" t="s">
        <v>132</v>
      </c>
      <c r="E87" s="43"/>
      <c r="F87" s="43"/>
      <c r="G87" s="43"/>
      <c r="H87" s="44"/>
      <c r="I87" s="38" t="s">
        <v>136</v>
      </c>
      <c r="J87" s="39"/>
      <c r="K87" s="40">
        <v>26672.92</v>
      </c>
      <c r="L87" s="41"/>
      <c r="M87" s="38" t="s">
        <v>146</v>
      </c>
      <c r="N87" s="39"/>
      <c r="O87" s="38" t="s">
        <v>137</v>
      </c>
      <c r="P87" s="39"/>
    </row>
    <row r="88" spans="2:16" s="14" customFormat="1" ht="14.45" customHeight="1" x14ac:dyDescent="0.2">
      <c r="B88" s="38" t="s">
        <v>115</v>
      </c>
      <c r="C88" s="39"/>
      <c r="D88" s="42" t="s">
        <v>133</v>
      </c>
      <c r="E88" s="43"/>
      <c r="F88" s="43"/>
      <c r="G88" s="43"/>
      <c r="H88" s="44"/>
      <c r="I88" s="38" t="s">
        <v>136</v>
      </c>
      <c r="J88" s="39"/>
      <c r="K88" s="40">
        <v>174267.99</v>
      </c>
      <c r="L88" s="41"/>
      <c r="M88" s="38" t="s">
        <v>139</v>
      </c>
      <c r="N88" s="39"/>
      <c r="O88" s="38" t="s">
        <v>137</v>
      </c>
      <c r="P88" s="39"/>
    </row>
    <row r="89" spans="2:16" s="14" customFormat="1" ht="14.45" customHeight="1" x14ac:dyDescent="0.2">
      <c r="B89" s="38" t="s">
        <v>116</v>
      </c>
      <c r="C89" s="39"/>
      <c r="D89" s="42" t="s">
        <v>134</v>
      </c>
      <c r="E89" s="43"/>
      <c r="F89" s="43"/>
      <c r="G89" s="43"/>
      <c r="H89" s="44"/>
      <c r="I89" s="38" t="s">
        <v>136</v>
      </c>
      <c r="J89" s="39"/>
      <c r="K89" s="40">
        <v>1456.57</v>
      </c>
      <c r="L89" s="41"/>
      <c r="M89" s="38" t="s">
        <v>147</v>
      </c>
      <c r="N89" s="39"/>
      <c r="O89" s="38" t="s">
        <v>137</v>
      </c>
      <c r="P89" s="39"/>
    </row>
    <row r="90" spans="2:16" s="14" customFormat="1" ht="12.75" x14ac:dyDescent="0.2">
      <c r="B90" s="47" t="s">
        <v>117</v>
      </c>
      <c r="C90" s="47"/>
      <c r="D90" s="60" t="s">
        <v>135</v>
      </c>
      <c r="E90" s="61"/>
      <c r="F90" s="61"/>
      <c r="G90" s="61"/>
      <c r="H90" s="62"/>
      <c r="I90" s="38" t="s">
        <v>136</v>
      </c>
      <c r="J90" s="39"/>
      <c r="K90" s="40">
        <v>5103.6000000000004</v>
      </c>
      <c r="L90" s="41"/>
      <c r="M90" s="38" t="s">
        <v>148</v>
      </c>
      <c r="N90" s="39"/>
      <c r="O90" s="38" t="s">
        <v>137</v>
      </c>
      <c r="P90" s="39"/>
    </row>
    <row r="91" spans="2:16" s="14" customFormat="1" ht="12.75" x14ac:dyDescent="0.2">
      <c r="B91" s="32" t="s">
        <v>18</v>
      </c>
      <c r="C91" s="32"/>
      <c r="D91" s="34"/>
      <c r="E91" s="35"/>
      <c r="F91" s="35"/>
      <c r="G91" s="35"/>
      <c r="H91" s="35"/>
      <c r="I91" s="35"/>
      <c r="J91" s="36"/>
      <c r="K91" s="40">
        <f>SUM(K74:L90)</f>
        <v>931602.59</v>
      </c>
      <c r="L91" s="41"/>
      <c r="M91" s="38" t="s">
        <v>25</v>
      </c>
      <c r="N91" s="39"/>
      <c r="O91" s="38" t="s">
        <v>25</v>
      </c>
      <c r="P91" s="39"/>
    </row>
    <row r="92" spans="2:16" ht="7.5" customHeight="1" x14ac:dyDescent="0.25"/>
    <row r="93" spans="2:16" x14ac:dyDescent="0.25">
      <c r="B93" s="45" t="s">
        <v>26</v>
      </c>
      <c r="C93" s="45"/>
      <c r="D93" s="5" t="s">
        <v>118</v>
      </c>
    </row>
    <row r="94" spans="2:16" x14ac:dyDescent="0.25">
      <c r="B94" s="45" t="s">
        <v>27</v>
      </c>
      <c r="C94" s="45"/>
      <c r="D94" s="5" t="s">
        <v>60</v>
      </c>
    </row>
    <row r="95" spans="2:16" x14ac:dyDescent="0.25">
      <c r="B95" s="5" t="s">
        <v>61</v>
      </c>
    </row>
    <row r="96" spans="2:16" ht="9.6" customHeight="1" x14ac:dyDescent="0.25"/>
    <row r="97" spans="2:16" ht="68.45" customHeight="1" x14ac:dyDescent="0.25">
      <c r="B97" s="48" t="s">
        <v>20</v>
      </c>
      <c r="C97" s="49"/>
      <c r="D97" s="54" t="s">
        <v>28</v>
      </c>
      <c r="E97" s="55"/>
      <c r="F97" s="55"/>
      <c r="G97" s="56"/>
      <c r="H97" s="52" t="s">
        <v>29</v>
      </c>
      <c r="I97" s="52"/>
      <c r="J97" s="52"/>
      <c r="K97" s="52"/>
      <c r="L97" s="52" t="s">
        <v>96</v>
      </c>
      <c r="M97" s="52"/>
      <c r="N97" s="52"/>
      <c r="O97" s="52"/>
      <c r="P97" s="52"/>
    </row>
    <row r="98" spans="2:16" x14ac:dyDescent="0.25">
      <c r="B98" s="50">
        <v>1</v>
      </c>
      <c r="C98" s="51"/>
      <c r="D98" s="53">
        <v>2</v>
      </c>
      <c r="E98" s="53"/>
      <c r="F98" s="53"/>
      <c r="G98" s="53"/>
      <c r="H98" s="53">
        <v>3</v>
      </c>
      <c r="I98" s="53"/>
      <c r="J98" s="53"/>
      <c r="K98" s="53"/>
      <c r="L98" s="53">
        <v>4</v>
      </c>
      <c r="M98" s="53"/>
      <c r="N98" s="53"/>
      <c r="O98" s="53"/>
      <c r="P98" s="53"/>
    </row>
    <row r="99" spans="2:16" x14ac:dyDescent="0.25">
      <c r="B99" s="50" t="s">
        <v>38</v>
      </c>
      <c r="C99" s="51"/>
      <c r="D99" s="50">
        <v>4</v>
      </c>
      <c r="E99" s="51"/>
      <c r="F99" s="51"/>
      <c r="G99" s="66"/>
      <c r="H99" s="50">
        <v>4</v>
      </c>
      <c r="I99" s="51"/>
      <c r="J99" s="51"/>
      <c r="K99" s="66"/>
      <c r="L99" s="53" t="s">
        <v>25</v>
      </c>
      <c r="M99" s="53"/>
      <c r="N99" s="53"/>
      <c r="O99" s="53"/>
      <c r="P99" s="53"/>
    </row>
    <row r="101" spans="2:16" x14ac:dyDescent="0.25">
      <c r="B101" s="45" t="s">
        <v>30</v>
      </c>
      <c r="C101" s="45"/>
      <c r="D101" s="59" t="s">
        <v>74</v>
      </c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</row>
    <row r="102" spans="2:16" x14ac:dyDescent="0.25">
      <c r="B102" s="30" t="s">
        <v>75</v>
      </c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</row>
    <row r="103" spans="2:16" x14ac:dyDescent="0.25">
      <c r="B103" s="59" t="s">
        <v>76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</row>
    <row r="104" spans="2:16" x14ac:dyDescent="0.25">
      <c r="B104" s="59" t="s">
        <v>77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</row>
    <row r="105" spans="2:16" x14ac:dyDescent="0.25">
      <c r="B105" s="59" t="s">
        <v>78</v>
      </c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</row>
    <row r="106" spans="2:16" ht="3" customHeight="1" x14ac:dyDescent="0.25"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</row>
    <row r="107" spans="2:16" ht="0.6" customHeight="1" x14ac:dyDescent="0.25"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2:16" ht="3.95" customHeight="1" x14ac:dyDescent="0.25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</row>
    <row r="109" spans="2:16" ht="46.5" customHeight="1" x14ac:dyDescent="0.25">
      <c r="B109" s="52" t="s">
        <v>20</v>
      </c>
      <c r="C109" s="52"/>
      <c r="D109" s="48" t="s">
        <v>32</v>
      </c>
      <c r="E109" s="49"/>
      <c r="F109" s="49"/>
      <c r="G109" s="95"/>
      <c r="H109" s="48" t="s">
        <v>33</v>
      </c>
      <c r="I109" s="49"/>
      <c r="J109" s="95"/>
      <c r="K109" s="48" t="s">
        <v>34</v>
      </c>
      <c r="L109" s="95"/>
      <c r="M109" s="48" t="s">
        <v>35</v>
      </c>
      <c r="N109" s="95"/>
      <c r="O109" s="52" t="s">
        <v>31</v>
      </c>
      <c r="P109" s="52"/>
    </row>
    <row r="110" spans="2:16" x14ac:dyDescent="0.25">
      <c r="B110" s="47">
        <v>1</v>
      </c>
      <c r="C110" s="47"/>
      <c r="D110" s="47">
        <v>2</v>
      </c>
      <c r="E110" s="47"/>
      <c r="F110" s="47"/>
      <c r="G110" s="47"/>
      <c r="H110" s="47">
        <v>3</v>
      </c>
      <c r="I110" s="47"/>
      <c r="J110" s="47"/>
      <c r="K110" s="47">
        <v>4</v>
      </c>
      <c r="L110" s="47"/>
      <c r="M110" s="53">
        <v>5</v>
      </c>
      <c r="N110" s="53"/>
      <c r="O110" s="53">
        <v>6</v>
      </c>
      <c r="P110" s="53"/>
    </row>
    <row r="111" spans="2:16" ht="29.1" customHeight="1" x14ac:dyDescent="0.25">
      <c r="B111" s="46" t="s">
        <v>38</v>
      </c>
      <c r="C111" s="46"/>
      <c r="D111" s="57" t="s">
        <v>36</v>
      </c>
      <c r="E111" s="57"/>
      <c r="F111" s="57"/>
      <c r="G111" s="57"/>
      <c r="H111" s="58">
        <f>398599.7-13931.4</f>
        <v>384668.3</v>
      </c>
      <c r="I111" s="58"/>
      <c r="J111" s="58"/>
      <c r="K111" s="58">
        <v>595838.25</v>
      </c>
      <c r="L111" s="58"/>
      <c r="M111" s="58">
        <v>602966.77</v>
      </c>
      <c r="N111" s="58"/>
      <c r="O111" s="58">
        <f>H111+K111-M111</f>
        <v>377539.78</v>
      </c>
      <c r="P111" s="58"/>
    </row>
    <row r="112" spans="2:16" ht="29.1" customHeight="1" x14ac:dyDescent="0.25">
      <c r="B112" s="60" t="s">
        <v>19</v>
      </c>
      <c r="C112" s="62"/>
      <c r="D112" s="113" t="s">
        <v>97</v>
      </c>
      <c r="E112" s="114"/>
      <c r="F112" s="114"/>
      <c r="G112" s="115"/>
      <c r="H112" s="116">
        <v>0</v>
      </c>
      <c r="I112" s="117"/>
      <c r="J112" s="118"/>
      <c r="K112" s="116">
        <v>0</v>
      </c>
      <c r="L112" s="118"/>
      <c r="M112" s="116">
        <v>0</v>
      </c>
      <c r="N112" s="118"/>
      <c r="O112" s="58">
        <f t="shared" ref="O112:O114" si="1">H112+K112-M112</f>
        <v>0</v>
      </c>
      <c r="P112" s="58"/>
    </row>
    <row r="113" spans="2:16" ht="26.45" customHeight="1" x14ac:dyDescent="0.25">
      <c r="B113" s="46" t="s">
        <v>26</v>
      </c>
      <c r="C113" s="46"/>
      <c r="D113" s="57" t="s">
        <v>92</v>
      </c>
      <c r="E113" s="57"/>
      <c r="F113" s="57"/>
      <c r="G113" s="57"/>
      <c r="H113" s="58">
        <v>0</v>
      </c>
      <c r="I113" s="58"/>
      <c r="J113" s="58"/>
      <c r="K113" s="58">
        <v>21818</v>
      </c>
      <c r="L113" s="58"/>
      <c r="M113" s="58">
        <v>21818</v>
      </c>
      <c r="N113" s="58"/>
      <c r="O113" s="58">
        <f t="shared" si="1"/>
        <v>0</v>
      </c>
      <c r="P113" s="58"/>
    </row>
    <row r="114" spans="2:16" x14ac:dyDescent="0.25">
      <c r="B114" s="60" t="s">
        <v>18</v>
      </c>
      <c r="C114" s="61"/>
      <c r="D114" s="61"/>
      <c r="E114" s="61"/>
      <c r="F114" s="61"/>
      <c r="G114" s="62"/>
      <c r="H114" s="58">
        <f>SUM(H111:J113)</f>
        <v>384668.3</v>
      </c>
      <c r="I114" s="58"/>
      <c r="J114" s="58"/>
      <c r="K114" s="58">
        <f>SUM(K111:L113)</f>
        <v>617656.25</v>
      </c>
      <c r="L114" s="58"/>
      <c r="M114" s="58">
        <f>SUM(M111:N113)</f>
        <v>624784.77</v>
      </c>
      <c r="N114" s="58"/>
      <c r="O114" s="58">
        <f t="shared" si="1"/>
        <v>377539.78</v>
      </c>
      <c r="P114" s="58"/>
    </row>
    <row r="115" spans="2:16" ht="9.6" customHeight="1" x14ac:dyDescent="0.25"/>
    <row r="116" spans="2:16" ht="5.0999999999999996" customHeight="1" x14ac:dyDescent="0.25">
      <c r="B116" s="45"/>
      <c r="C116" s="45"/>
      <c r="D116" s="45"/>
      <c r="E116" s="45"/>
      <c r="F116" s="45"/>
      <c r="G116" s="45"/>
      <c r="H116" s="45"/>
      <c r="I116" s="45"/>
      <c r="J116" s="45"/>
      <c r="K116" s="45"/>
    </row>
  </sheetData>
  <mergeCells count="269">
    <mergeCell ref="O109:P109"/>
    <mergeCell ref="M109:N109"/>
    <mergeCell ref="K109:L109"/>
    <mergeCell ref="H109:J109"/>
    <mergeCell ref="D109:G109"/>
    <mergeCell ref="D65:P65"/>
    <mergeCell ref="D67:P67"/>
    <mergeCell ref="L99:P99"/>
    <mergeCell ref="H99:K99"/>
    <mergeCell ref="D99:G99"/>
    <mergeCell ref="K73:L73"/>
    <mergeCell ref="I73:J73"/>
    <mergeCell ref="D101:P101"/>
    <mergeCell ref="B103:P103"/>
    <mergeCell ref="B104:P104"/>
    <mergeCell ref="B105:P105"/>
    <mergeCell ref="B106:P106"/>
    <mergeCell ref="L98:P98"/>
    <mergeCell ref="L97:P97"/>
    <mergeCell ref="B72:C72"/>
    <mergeCell ref="B73:C73"/>
    <mergeCell ref="B107:P107"/>
    <mergeCell ref="B108:P108"/>
    <mergeCell ref="I90:J90"/>
    <mergeCell ref="O111:P111"/>
    <mergeCell ref="O110:P110"/>
    <mergeCell ref="M110:N110"/>
    <mergeCell ref="K110:L110"/>
    <mergeCell ref="H110:J110"/>
    <mergeCell ref="M114:N114"/>
    <mergeCell ref="O114:P114"/>
    <mergeCell ref="B114:G114"/>
    <mergeCell ref="D113:G113"/>
    <mergeCell ref="H113:J113"/>
    <mergeCell ref="K113:L113"/>
    <mergeCell ref="M113:N113"/>
    <mergeCell ref="O113:P113"/>
    <mergeCell ref="D110:G110"/>
    <mergeCell ref="M111:N111"/>
    <mergeCell ref="K111:L111"/>
    <mergeCell ref="H114:J114"/>
    <mergeCell ref="K114:L114"/>
    <mergeCell ref="B112:C112"/>
    <mergeCell ref="D112:G112"/>
    <mergeCell ref="H112:J112"/>
    <mergeCell ref="K112:L112"/>
    <mergeCell ref="M112:N112"/>
    <mergeCell ref="O112:P112"/>
    <mergeCell ref="L52:M52"/>
    <mergeCell ref="B60:C60"/>
    <mergeCell ref="B51:C51"/>
    <mergeCell ref="L51:M51"/>
    <mergeCell ref="L53:M53"/>
    <mergeCell ref="L55:M55"/>
    <mergeCell ref="L48:M48"/>
    <mergeCell ref="D51:I51"/>
    <mergeCell ref="D53:I53"/>
    <mergeCell ref="D55:I55"/>
    <mergeCell ref="D48:I48"/>
    <mergeCell ref="D50:I50"/>
    <mergeCell ref="L56:M56"/>
    <mergeCell ref="L50:M50"/>
    <mergeCell ref="L58:M58"/>
    <mergeCell ref="B57:C57"/>
    <mergeCell ref="D57:I57"/>
    <mergeCell ref="L57:M57"/>
    <mergeCell ref="S40:S56"/>
    <mergeCell ref="D40:I40"/>
    <mergeCell ref="L47:M47"/>
    <mergeCell ref="L41:M41"/>
    <mergeCell ref="L42:M42"/>
    <mergeCell ref="L43:M43"/>
    <mergeCell ref="L49:M49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6:I56"/>
    <mergeCell ref="D49:I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6:C56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5:C55"/>
    <mergeCell ref="B48:C48"/>
    <mergeCell ref="B54:C54"/>
    <mergeCell ref="B44:C44"/>
    <mergeCell ref="B52:C52"/>
    <mergeCell ref="C64:P64"/>
    <mergeCell ref="D66:P66"/>
    <mergeCell ref="O91:P91"/>
    <mergeCell ref="D90:H90"/>
    <mergeCell ref="D54:I54"/>
    <mergeCell ref="L54:M54"/>
    <mergeCell ref="L45:M45"/>
    <mergeCell ref="L46:M46"/>
    <mergeCell ref="K90:L90"/>
    <mergeCell ref="K91:L91"/>
    <mergeCell ref="D73:H73"/>
    <mergeCell ref="O72:P72"/>
    <mergeCell ref="M72:N72"/>
    <mergeCell ref="K72:L72"/>
    <mergeCell ref="I72:J72"/>
    <mergeCell ref="D72:H72"/>
    <mergeCell ref="O73:P73"/>
    <mergeCell ref="M73:N73"/>
    <mergeCell ref="M90:N90"/>
    <mergeCell ref="M91:N91"/>
    <mergeCell ref="O90:P90"/>
    <mergeCell ref="C61:I61"/>
    <mergeCell ref="D47:I47"/>
    <mergeCell ref="D52:I52"/>
    <mergeCell ref="B116:K116"/>
    <mergeCell ref="B113:C113"/>
    <mergeCell ref="B90:C90"/>
    <mergeCell ref="B93:C93"/>
    <mergeCell ref="B94:C94"/>
    <mergeCell ref="B97:C97"/>
    <mergeCell ref="B98:C98"/>
    <mergeCell ref="B101:C101"/>
    <mergeCell ref="B109:C109"/>
    <mergeCell ref="B110:C110"/>
    <mergeCell ref="B111:C111"/>
    <mergeCell ref="B99:C99"/>
    <mergeCell ref="H98:K98"/>
    <mergeCell ref="D98:G98"/>
    <mergeCell ref="D97:G97"/>
    <mergeCell ref="H97:K97"/>
    <mergeCell ref="D111:G111"/>
    <mergeCell ref="H111:J111"/>
    <mergeCell ref="B74:C74"/>
    <mergeCell ref="B75:C75"/>
    <mergeCell ref="B76:C76"/>
    <mergeCell ref="B77:C77"/>
    <mergeCell ref="B78:C78"/>
    <mergeCell ref="B79:C79"/>
    <mergeCell ref="B80:C80"/>
    <mergeCell ref="D74:H74"/>
    <mergeCell ref="D75:H75"/>
    <mergeCell ref="D76:H76"/>
    <mergeCell ref="D77:H77"/>
    <mergeCell ref="D78:H78"/>
    <mergeCell ref="D79:H79"/>
    <mergeCell ref="D80:H80"/>
    <mergeCell ref="B82:C82"/>
    <mergeCell ref="B83:C83"/>
    <mergeCell ref="B84:C84"/>
    <mergeCell ref="B85:C85"/>
    <mergeCell ref="B86:C86"/>
    <mergeCell ref="B87:C87"/>
    <mergeCell ref="B88:C88"/>
    <mergeCell ref="B89:C89"/>
    <mergeCell ref="D81:H81"/>
    <mergeCell ref="D82:H82"/>
    <mergeCell ref="D83:H83"/>
    <mergeCell ref="D84:H84"/>
    <mergeCell ref="D85:H85"/>
    <mergeCell ref="D86:H86"/>
    <mergeCell ref="D87:H87"/>
    <mergeCell ref="D88:H88"/>
    <mergeCell ref="D89:H89"/>
    <mergeCell ref="B81:C81"/>
    <mergeCell ref="O74:P74"/>
    <mergeCell ref="I75:J75"/>
    <mergeCell ref="K75:L75"/>
    <mergeCell ref="M75:N75"/>
    <mergeCell ref="O75:P75"/>
    <mergeCell ref="I76:J76"/>
    <mergeCell ref="K76:L76"/>
    <mergeCell ref="M76:N76"/>
    <mergeCell ref="O76:P76"/>
    <mergeCell ref="I74:J74"/>
    <mergeCell ref="K74:L74"/>
    <mergeCell ref="M74:N74"/>
    <mergeCell ref="O77:P77"/>
    <mergeCell ref="I78:J78"/>
    <mergeCell ref="K78:L78"/>
    <mergeCell ref="M78:N78"/>
    <mergeCell ref="O78:P78"/>
    <mergeCell ref="I79:J79"/>
    <mergeCell ref="K79:L79"/>
    <mergeCell ref="M79:N79"/>
    <mergeCell ref="O79:P79"/>
    <mergeCell ref="I77:J77"/>
    <mergeCell ref="K77:L77"/>
    <mergeCell ref="M77:N77"/>
    <mergeCell ref="O80:P80"/>
    <mergeCell ref="I81:J81"/>
    <mergeCell ref="K81:L81"/>
    <mergeCell ref="M81:N81"/>
    <mergeCell ref="O81:P81"/>
    <mergeCell ref="I82:J82"/>
    <mergeCell ref="K82:L82"/>
    <mergeCell ref="M82:N82"/>
    <mergeCell ref="O82:P82"/>
    <mergeCell ref="I80:J80"/>
    <mergeCell ref="K80:L80"/>
    <mergeCell ref="M80:N80"/>
    <mergeCell ref="I83:J83"/>
    <mergeCell ref="K83:L83"/>
    <mergeCell ref="M83:N83"/>
    <mergeCell ref="O83:P83"/>
    <mergeCell ref="I84:J84"/>
    <mergeCell ref="K84:L84"/>
    <mergeCell ref="M84:N84"/>
    <mergeCell ref="O84:P84"/>
    <mergeCell ref="I85:J85"/>
    <mergeCell ref="K85:L85"/>
    <mergeCell ref="M85:N85"/>
    <mergeCell ref="O85:P85"/>
    <mergeCell ref="I89:J89"/>
    <mergeCell ref="K89:L89"/>
    <mergeCell ref="M89:N89"/>
    <mergeCell ref="O89:P89"/>
    <mergeCell ref="I86:J86"/>
    <mergeCell ref="K86:L86"/>
    <mergeCell ref="M86:N86"/>
    <mergeCell ref="O86:P86"/>
    <mergeCell ref="I87:J87"/>
    <mergeCell ref="K87:L87"/>
    <mergeCell ref="M87:N87"/>
    <mergeCell ref="O87:P87"/>
    <mergeCell ref="I88:J88"/>
    <mergeCell ref="K88:L88"/>
    <mergeCell ref="M88:N88"/>
    <mergeCell ref="O88:P88"/>
  </mergeCells>
  <pageMargins left="0.7" right="0.7" top="0.75" bottom="0.75" header="0.3" footer="0.3"/>
  <pageSetup paperSize="9" scale="55" orientation="portrait" r:id="rId1"/>
  <rowBreaks count="1" manualBreakCount="1">
    <brk id="5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2026-03-30T12:50:48Z</dcterms:modified>
</cp:coreProperties>
</file>