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Лист1" sheetId="1" r:id="rId1"/>
  </sheets>
  <definedNames>
    <definedName name="_xlnm.Print_Area" localSheetId="0">Лист1!$A$1:$P$102</definedName>
  </definedNames>
  <calcPr calcId="145621"/>
</workbook>
</file>

<file path=xl/calcChain.xml><?xml version="1.0" encoding="utf-8"?>
<calcChain xmlns="http://schemas.openxmlformats.org/spreadsheetml/2006/main">
  <c r="P58" i="1" l="1"/>
  <c r="P57" i="1"/>
  <c r="N57" i="1"/>
  <c r="P51" i="1"/>
  <c r="P49" i="1"/>
  <c r="P42" i="1" l="1"/>
  <c r="P40" i="1"/>
  <c r="P50" i="1"/>
  <c r="P59" i="1" s="1"/>
  <c r="P47" i="1"/>
  <c r="P44" i="1"/>
  <c r="O99" i="1" l="1"/>
  <c r="H100" i="1" l="1"/>
  <c r="K100" i="1"/>
  <c r="M100" i="1"/>
  <c r="O98" i="1"/>
  <c r="O100" i="1" l="1"/>
  <c r="K54" i="1"/>
  <c r="K42" i="1"/>
  <c r="K50" i="1" l="1"/>
  <c r="K47" i="1" l="1"/>
  <c r="N54" i="1" l="1"/>
  <c r="N42" i="1" l="1"/>
  <c r="N43" i="1"/>
  <c r="N45" i="1"/>
  <c r="N46" i="1"/>
  <c r="N48" i="1"/>
  <c r="N49" i="1"/>
  <c r="N51" i="1"/>
  <c r="N52" i="1"/>
  <c r="N53" i="1"/>
  <c r="N55" i="1"/>
  <c r="N56" i="1"/>
  <c r="N58" i="1"/>
  <c r="N41" i="1"/>
  <c r="N47" i="1"/>
  <c r="K44" i="1"/>
  <c r="N44" i="1" s="1"/>
  <c r="K40" i="1"/>
  <c r="N40" i="1" s="1"/>
  <c r="N50" i="1" l="1"/>
  <c r="N59" i="1" s="1"/>
  <c r="K59" i="1"/>
</calcChain>
</file>

<file path=xl/sharedStrings.xml><?xml version="1.0" encoding="utf-8"?>
<sst xmlns="http://schemas.openxmlformats.org/spreadsheetml/2006/main" count="156" uniqueCount="118">
  <si>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</si>
  <si>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</si>
  <si>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</si>
  <si>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</si>
  <si>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</si>
  <si>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</si>
  <si>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</si>
  <si>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</si>
  <si>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</si>
  <si>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</si>
  <si>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</si>
  <si>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</si>
  <si>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</si>
  <si>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</si>
  <si>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</si>
  <si>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</si>
  <si>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</si>
  <si>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</si>
  <si>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</si>
  <si>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</si>
  <si>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</si>
  <si>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</si>
  <si>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</si>
  <si>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</si>
  <si>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</si>
  <si>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</si>
  <si>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</si>
  <si>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</si>
  <si>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</si>
  <si>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</si>
  <si>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</si>
  <si>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</si>
  <si>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</si>
  <si>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</si>
  <si>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</si>
  <si>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</si>
  <si>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</si>
  <si>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</si>
  <si>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</si>
  <si>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</si>
  <si>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</si>
  <si>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</si>
  <si>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</si>
  <si>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</si>
  <si>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</si>
  <si>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</si>
  <si>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</si>
  <si>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</si>
  <si>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</si>
  <si>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</si>
  <si>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</si>
  <si>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</si>
  <si>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</si>
  <si>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</si>
  <si>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</si>
  <si>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</si>
  <si>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</si>
  <si>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</si>
  <si>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</si>
  <si>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</si>
  <si>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</si>
  <si>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</si>
  <si>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</si>
  <si>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</si>
  <si>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</si>
  <si>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</si>
  <si>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</si>
  <si>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</si>
  <si>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</si>
  <si>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</si>
  <si>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</si>
  <si>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</si>
  <si>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</si>
  <si>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</si>
  <si>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</si>
  <si>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</si>
  <si>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</si>
  <si>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</si>
  <si>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</si>
  <si>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</si>
  <si>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</si>
  <si>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</si>
  <si>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</si>
  <si>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</si>
  <si>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</si>
  <si>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</si>
  <si>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</si>
  <si>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</si>
  <si>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</si>
  <si>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</si>
  <si>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</si>
  <si>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</si>
  <si>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</si>
  <si>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</si>
  <si>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</si>
  <si>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</si>
  <si>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г. Ангарск,   квартал     107,         дом    15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</si>
  <si>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</si>
  <si>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-67720,0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</si>
  <si>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</si>
  <si>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</si>
  <si>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</si>
  <si>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</si>
  <si>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Окраска фасада ВДК с подготовкой</t>
  </si>
  <si>
    <t>по факту</t>
  </si>
  <si>
    <t>ГИС ЖКХ</t>
  </si>
  <si>
    <t>Ремонт подъезда</t>
  </si>
  <si>
    <t>Установка доски объявлений</t>
  </si>
  <si>
    <t>0,6 м2</t>
  </si>
  <si>
    <t>1 шт</t>
  </si>
  <si>
    <t>3 шт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</si>
  <si>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2954,4</t>
    </r>
    <r>
      <rPr>
        <sz val="11"/>
        <color theme="1"/>
        <rFont val="Times New Roman"/>
        <family val="1"/>
        <charset val="204"/>
      </rPr>
      <t>__кв.м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</si>
  <si>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0</t>
    </r>
    <r>
      <rPr>
        <sz val="11"/>
        <color theme="1"/>
        <rFont val="Times New Roman"/>
        <family val="1"/>
        <charset val="204"/>
      </rPr>
      <t>__руб.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</si>
  <si>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 xml:space="preserve">256355,78 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</si>
  <si>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периода:____</t>
    </r>
    <r>
      <rPr>
        <u/>
        <sz val="11"/>
        <color theme="1"/>
        <rFont val="Times New Roman"/>
        <family val="1"/>
        <charset val="204"/>
      </rPr>
      <t>-324075,78</t>
    </r>
    <r>
      <rPr>
        <sz val="11"/>
        <color theme="1"/>
        <rFont val="Times New Roman"/>
        <family val="1"/>
        <charset val="204"/>
      </rPr>
      <t xml:space="preserve"> руб.</t>
    </r>
  </si>
  <si>
    <t>4.8.</t>
  </si>
  <si>
    <t>Услуги по управлению МКД 15 %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</si>
  <si>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735841,84</t>
    </r>
    <r>
      <rPr>
        <sz val="11"/>
        <color theme="1"/>
        <rFont val="Times New Roman"/>
        <family val="1"/>
        <charset val="204"/>
      </rPr>
      <t>__руб.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</si>
</sst>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9" xfId="0" applyNumberFormat="1" applyFont="1" applyBorder="1" applyAlignment="1">
      <alignment horizont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164" fontId="2" fillId="0" borderId="7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2"/>
  <sheetViews>
    <sheetView tabSelected="1" view="pageBreakPreview" topLeftCell="A27" zoomScaleNormal="100" zoomScaleSheetLayoutView="100" workbookViewId="0">
      <selection activeCell="K75" sqref="K75:L78"/>
    </sheetView>
  </sheetViews>
  <sheetFormatPr defaultColWidth="8.7265625" defaultRowHeight="14" x14ac:dyDescent="0.3"/>
  <cols>
    <col min="1" max="1" width="2.81640625" style="5" customWidth="1"/>
    <col min="2" max="2" width="1.81640625" style="5" customWidth="1"/>
    <col min="3" max="3" width="2.54296875" style="5" customWidth="1"/>
    <col min="4" max="4" width="18.81640625" style="5" customWidth="1"/>
    <col min="5" max="5" width="7.81640625" style="5" customWidth="1"/>
    <col min="6" max="6" width="8.54296875" style="5" customWidth="1"/>
    <col min="7" max="7" width="8.7265625" style="5"/>
    <col min="8" max="8" width="5.1796875" style="5" customWidth="1"/>
    <col min="9" max="9" width="6.54296875" style="5" customWidth="1"/>
    <col min="10" max="10" width="10.54296875" style="5" customWidth="1"/>
    <col min="11" max="11" width="11.453125" style="5" customWidth="1"/>
    <col min="12" max="12" width="3.54296875" style="5" customWidth="1"/>
    <col min="13" max="13" width="6.81640625" style="5" customWidth="1"/>
    <col min="14" max="14" width="12.26953125" style="5" customWidth="1"/>
    <col min="15" max="15" width="11.26953125" style="5" customWidth="1"/>
    <col min="16" max="16" width="15.54296875" style="5" customWidth="1"/>
    <col min="17" max="16384" width="8.7265625" style="5"/>
  </cols>
  <sheetData>
    <row r="1" spans="2:16" x14ac:dyDescent="0.3">
      <c r="K1" s="6"/>
      <c r="L1" s="6"/>
      <c r="M1" s="6"/>
      <c r="N1" s="6"/>
      <c r="O1" s="6"/>
      <c r="P1" s="6" t="s">
        <v>71</v>
      </c>
    </row>
    <row r="2" spans="2:16" x14ac:dyDescent="0.3">
      <c r="K2" s="6"/>
      <c r="L2" s="6"/>
      <c r="M2" s="6"/>
      <c r="N2" s="6"/>
      <c r="O2" s="6"/>
      <c r="P2" s="6" t="s">
        <v>0</v>
      </c>
    </row>
    <row r="3" spans="2:16" x14ac:dyDescent="0.3">
      <c r="K3" s="6"/>
      <c r="L3" s="6"/>
      <c r="M3" s="6"/>
      <c r="N3" s="6"/>
      <c r="O3" s="6"/>
      <c r="P3" s="6" t="s">
        <v>1</v>
      </c>
    </row>
    <row r="4" spans="2:16" x14ac:dyDescent="0.3">
      <c r="K4" s="6"/>
      <c r="L4" s="6"/>
      <c r="M4" s="6"/>
      <c r="N4" s="6"/>
      <c r="O4" s="6"/>
      <c r="P4" s="6" t="s">
        <v>2</v>
      </c>
    </row>
    <row r="5" spans="2:16" x14ac:dyDescent="0.3">
      <c r="K5" s="6"/>
      <c r="L5" s="6"/>
      <c r="M5" s="6"/>
      <c r="N5" s="6"/>
      <c r="O5" s="6"/>
      <c r="P5" s="6" t="s">
        <v>3</v>
      </c>
    </row>
    <row r="6" spans="2:16" ht="18.649999999999999" customHeight="1" x14ac:dyDescent="0.3">
      <c r="D6" s="68" t="s">
        <v>4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</row>
    <row r="7" spans="2:16" ht="12.65" customHeight="1" x14ac:dyDescent="0.3">
      <c r="D7" s="68" t="s">
        <v>5</v>
      </c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</row>
    <row r="8" spans="2:16" ht="5.15" customHeight="1" x14ac:dyDescent="0.3"/>
    <row r="9" spans="2:16" ht="13.5" customHeight="1" x14ac:dyDescent="0.3">
      <c r="B9" s="5" t="s">
        <v>7</v>
      </c>
      <c r="C9" s="5" t="s">
        <v>7</v>
      </c>
      <c r="D9" s="68" t="s">
        <v>75</v>
      </c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2:16" ht="18" customHeight="1" x14ac:dyDescent="0.35">
      <c r="B10" s="98" t="s">
        <v>96</v>
      </c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</row>
    <row r="11" spans="2:16" ht="15.5" x14ac:dyDescent="0.35">
      <c r="D11" s="98" t="s">
        <v>90</v>
      </c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</row>
    <row r="12" spans="2:16" ht="4.5" customHeight="1" x14ac:dyDescent="0.3"/>
    <row r="13" spans="2:16" ht="17.5" customHeight="1" x14ac:dyDescent="0.35">
      <c r="B13" s="98" t="s">
        <v>86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</row>
    <row r="14" spans="2:16" x14ac:dyDescent="0.3">
      <c r="B14" s="99" t="s">
        <v>6</v>
      </c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</row>
    <row r="15" spans="2:16" ht="19" customHeight="1" x14ac:dyDescent="0.35">
      <c r="B15" s="98" t="s">
        <v>87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</row>
    <row r="16" spans="2:16" x14ac:dyDescent="0.3">
      <c r="B16" s="99" t="s">
        <v>72</v>
      </c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</row>
    <row r="17" spans="2:16" ht="5.15" customHeight="1" x14ac:dyDescent="0.3"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</row>
    <row r="18" spans="2:16" ht="15.5" x14ac:dyDescent="0.35">
      <c r="B18" s="98" t="s">
        <v>88</v>
      </c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</row>
    <row r="19" spans="2:16" x14ac:dyDescent="0.3">
      <c r="B19" s="99" t="s">
        <v>73</v>
      </c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</row>
    <row r="20" spans="2:16" ht="8.5" customHeight="1" x14ac:dyDescent="0.3"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</row>
    <row r="21" spans="2:16" ht="1.5" customHeight="1" x14ac:dyDescent="0.3"/>
    <row r="22" spans="2:16" ht="12" customHeight="1" x14ac:dyDescent="0.3">
      <c r="E22" s="68" t="s">
        <v>74</v>
      </c>
      <c r="F22" s="68"/>
      <c r="G22" s="68"/>
      <c r="H22" s="68"/>
      <c r="I22" s="68"/>
      <c r="J22" s="68"/>
      <c r="K22" s="68"/>
      <c r="L22" s="68"/>
      <c r="M22" s="68"/>
    </row>
    <row r="23" spans="2:16" ht="18" customHeight="1" x14ac:dyDescent="0.35">
      <c r="B23" s="98" t="s">
        <v>92</v>
      </c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</row>
    <row r="24" spans="2:16" x14ac:dyDescent="0.3">
      <c r="B24" s="99" t="s">
        <v>8</v>
      </c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</row>
    <row r="25" spans="2:16" ht="18" customHeight="1" x14ac:dyDescent="0.35">
      <c r="B25" s="98" t="s">
        <v>89</v>
      </c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</row>
    <row r="26" spans="2:16" x14ac:dyDescent="0.3">
      <c r="B26" s="99" t="s">
        <v>76</v>
      </c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</row>
    <row r="27" spans="2:16" ht="5.15" customHeight="1" x14ac:dyDescent="0.3">
      <c r="C27" s="99"/>
      <c r="D27" s="99"/>
      <c r="E27" s="99"/>
      <c r="F27" s="99"/>
      <c r="G27" s="99"/>
      <c r="H27" s="99"/>
      <c r="I27" s="99"/>
      <c r="J27" s="99"/>
      <c r="K27" s="99"/>
      <c r="L27" s="99"/>
    </row>
    <row r="28" spans="2:16" ht="19" customHeight="1" x14ac:dyDescent="0.3">
      <c r="B28" s="68" t="s">
        <v>77</v>
      </c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</row>
    <row r="29" spans="2:16" ht="15.5" x14ac:dyDescent="0.35">
      <c r="B29" s="68" t="s">
        <v>111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</row>
    <row r="30" spans="2:16" ht="6" customHeight="1" x14ac:dyDescent="0.3"/>
    <row r="31" spans="2:16" ht="10" hidden="1" customHeight="1" x14ac:dyDescent="0.3"/>
    <row r="32" spans="2:16" ht="19" customHeight="1" x14ac:dyDescent="0.35">
      <c r="C32" s="68" t="s">
        <v>97</v>
      </c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7"/>
    </row>
    <row r="33" spans="2:19" ht="13.5" customHeight="1" x14ac:dyDescent="0.3"/>
    <row r="34" spans="2:19" x14ac:dyDescent="0.3">
      <c r="B34" s="5" t="s">
        <v>69</v>
      </c>
    </row>
    <row r="35" spans="2:19" x14ac:dyDescent="0.3">
      <c r="B35" s="5" t="s">
        <v>70</v>
      </c>
    </row>
    <row r="36" spans="2:19" ht="10" customHeight="1" x14ac:dyDescent="0.3"/>
    <row r="37" spans="2:19" x14ac:dyDescent="0.3">
      <c r="B37" s="87" t="s">
        <v>9</v>
      </c>
      <c r="C37" s="88"/>
      <c r="D37" s="87" t="s">
        <v>10</v>
      </c>
      <c r="E37" s="88"/>
      <c r="F37" s="88"/>
      <c r="G37" s="88"/>
      <c r="H37" s="88"/>
      <c r="I37" s="85"/>
      <c r="J37" s="85" t="s">
        <v>11</v>
      </c>
      <c r="K37" s="83" t="s">
        <v>12</v>
      </c>
      <c r="L37" s="45" t="s">
        <v>13</v>
      </c>
      <c r="M37" s="47"/>
      <c r="N37" s="46"/>
      <c r="O37" s="100" t="s">
        <v>14</v>
      </c>
      <c r="P37" s="101"/>
    </row>
    <row r="38" spans="2:19" ht="80.150000000000006" customHeight="1" x14ac:dyDescent="0.3">
      <c r="B38" s="89"/>
      <c r="C38" s="90"/>
      <c r="D38" s="89"/>
      <c r="E38" s="90"/>
      <c r="F38" s="90"/>
      <c r="G38" s="90"/>
      <c r="H38" s="90"/>
      <c r="I38" s="86"/>
      <c r="J38" s="86"/>
      <c r="K38" s="84"/>
      <c r="L38" s="44" t="s">
        <v>15</v>
      </c>
      <c r="M38" s="44"/>
      <c r="N38" s="8" t="s">
        <v>39</v>
      </c>
      <c r="O38" s="9" t="s">
        <v>16</v>
      </c>
      <c r="P38" s="10" t="s">
        <v>17</v>
      </c>
    </row>
    <row r="39" spans="2:19" s="14" customFormat="1" ht="13" x14ac:dyDescent="0.3">
      <c r="B39" s="102">
        <v>1</v>
      </c>
      <c r="C39" s="103"/>
      <c r="D39" s="91">
        <v>2</v>
      </c>
      <c r="E39" s="92"/>
      <c r="F39" s="92"/>
      <c r="G39" s="92"/>
      <c r="H39" s="92"/>
      <c r="I39" s="93"/>
      <c r="J39" s="11">
        <v>3</v>
      </c>
      <c r="K39" s="12">
        <v>4</v>
      </c>
      <c r="L39" s="97">
        <v>5</v>
      </c>
      <c r="M39" s="97"/>
      <c r="N39" s="12">
        <v>6</v>
      </c>
      <c r="O39" s="12">
        <v>7</v>
      </c>
      <c r="P39" s="13">
        <v>8</v>
      </c>
    </row>
    <row r="40" spans="2:19" ht="29.15" customHeight="1" x14ac:dyDescent="0.3">
      <c r="B40" s="104" t="s">
        <v>38</v>
      </c>
      <c r="C40" s="105"/>
      <c r="D40" s="80" t="s">
        <v>37</v>
      </c>
      <c r="E40" s="81"/>
      <c r="F40" s="81"/>
      <c r="G40" s="81"/>
      <c r="H40" s="81"/>
      <c r="I40" s="82"/>
      <c r="J40" s="15" t="s">
        <v>102</v>
      </c>
      <c r="K40" s="16">
        <f>SUM(K41:K43)</f>
        <v>5.3100000000000005</v>
      </c>
      <c r="L40" s="69">
        <v>2954.4</v>
      </c>
      <c r="M40" s="69"/>
      <c r="N40" s="17">
        <f>K40*L40*12</f>
        <v>188254.36800000002</v>
      </c>
      <c r="O40" s="38">
        <v>2954.4</v>
      </c>
      <c r="P40" s="18">
        <f>SUM(P41:P43)</f>
        <v>194333.14</v>
      </c>
      <c r="S40" s="79"/>
    </row>
    <row r="41" spans="2:19" ht="17.149999999999999" customHeight="1" x14ac:dyDescent="0.3">
      <c r="B41" s="50" t="s">
        <v>40</v>
      </c>
      <c r="C41" s="52"/>
      <c r="D41" s="94" t="s">
        <v>41</v>
      </c>
      <c r="E41" s="95"/>
      <c r="F41" s="95"/>
      <c r="G41" s="95"/>
      <c r="H41" s="95"/>
      <c r="I41" s="96"/>
      <c r="J41" s="13" t="s">
        <v>102</v>
      </c>
      <c r="K41" s="19">
        <v>2.46</v>
      </c>
      <c r="L41" s="50">
        <v>2954.4</v>
      </c>
      <c r="M41" s="52"/>
      <c r="N41" s="20">
        <f>K41*L41*12</f>
        <v>87213.888000000006</v>
      </c>
      <c r="O41" s="21">
        <v>2954.4</v>
      </c>
      <c r="P41" s="21">
        <v>87213.89</v>
      </c>
      <c r="S41" s="79"/>
    </row>
    <row r="42" spans="2:19" ht="29.15" customHeight="1" x14ac:dyDescent="0.3">
      <c r="B42" s="50" t="s">
        <v>42</v>
      </c>
      <c r="C42" s="52"/>
      <c r="D42" s="94" t="s">
        <v>43</v>
      </c>
      <c r="E42" s="95"/>
      <c r="F42" s="95"/>
      <c r="G42" s="95"/>
      <c r="H42" s="95"/>
      <c r="I42" s="96"/>
      <c r="J42" s="13" t="s">
        <v>102</v>
      </c>
      <c r="K42" s="19">
        <f>2.29+0.48</f>
        <v>2.77</v>
      </c>
      <c r="L42" s="49">
        <v>2954.4</v>
      </c>
      <c r="M42" s="49"/>
      <c r="N42" s="22">
        <f t="shared" ref="N42:N58" si="0">K42*L42*12</f>
        <v>98204.255999999994</v>
      </c>
      <c r="O42" s="21">
        <v>2954.4</v>
      </c>
      <c r="P42" s="21">
        <f>98204.3+3140.77+2543.45+394.41</f>
        <v>104282.93000000001</v>
      </c>
      <c r="S42" s="79"/>
    </row>
    <row r="43" spans="2:19" ht="29.15" customHeight="1" x14ac:dyDescent="0.3">
      <c r="B43" s="50" t="s">
        <v>44</v>
      </c>
      <c r="C43" s="52"/>
      <c r="D43" s="94" t="s">
        <v>91</v>
      </c>
      <c r="E43" s="95"/>
      <c r="F43" s="95"/>
      <c r="G43" s="95"/>
      <c r="H43" s="95"/>
      <c r="I43" s="96"/>
      <c r="J43" s="13" t="s">
        <v>102</v>
      </c>
      <c r="K43" s="19">
        <v>0.08</v>
      </c>
      <c r="L43" s="50">
        <v>2954.4</v>
      </c>
      <c r="M43" s="52"/>
      <c r="N43" s="20">
        <f t="shared" si="0"/>
        <v>2836.2240000000002</v>
      </c>
      <c r="O43" s="21">
        <v>2954.4</v>
      </c>
      <c r="P43" s="21">
        <v>2836.32</v>
      </c>
      <c r="S43" s="79"/>
    </row>
    <row r="44" spans="2:19" ht="39.75" customHeight="1" x14ac:dyDescent="0.3">
      <c r="B44" s="77" t="s">
        <v>19</v>
      </c>
      <c r="C44" s="78"/>
      <c r="D44" s="73" t="s">
        <v>45</v>
      </c>
      <c r="E44" s="74"/>
      <c r="F44" s="74"/>
      <c r="G44" s="74"/>
      <c r="H44" s="74"/>
      <c r="I44" s="75"/>
      <c r="J44" s="15" t="s">
        <v>102</v>
      </c>
      <c r="K44" s="16">
        <f>SUM(K45:K46)</f>
        <v>1.66</v>
      </c>
      <c r="L44" s="69">
        <v>2954.4</v>
      </c>
      <c r="M44" s="69"/>
      <c r="N44" s="17">
        <f t="shared" si="0"/>
        <v>58851.648000000001</v>
      </c>
      <c r="O44" s="23">
        <v>2954.4</v>
      </c>
      <c r="P44" s="23">
        <f>SUM(P45:P46)</f>
        <v>20828.93</v>
      </c>
      <c r="S44" s="79"/>
    </row>
    <row r="45" spans="2:19" x14ac:dyDescent="0.3">
      <c r="B45" s="50" t="s">
        <v>46</v>
      </c>
      <c r="C45" s="52"/>
      <c r="D45" s="70" t="s">
        <v>48</v>
      </c>
      <c r="E45" s="71"/>
      <c r="F45" s="71"/>
      <c r="G45" s="71"/>
      <c r="H45" s="71"/>
      <c r="I45" s="72"/>
      <c r="J45" s="13" t="s">
        <v>102</v>
      </c>
      <c r="K45" s="24">
        <v>1.24</v>
      </c>
      <c r="L45" s="50">
        <v>2954.4</v>
      </c>
      <c r="M45" s="52"/>
      <c r="N45" s="20">
        <f t="shared" si="0"/>
        <v>43961.472000000002</v>
      </c>
      <c r="O45" s="21">
        <v>2954.4</v>
      </c>
      <c r="P45" s="21">
        <v>20828.93</v>
      </c>
      <c r="S45" s="79"/>
    </row>
    <row r="46" spans="2:19" x14ac:dyDescent="0.3">
      <c r="B46" s="107" t="s">
        <v>47</v>
      </c>
      <c r="C46" s="108"/>
      <c r="D46" s="70" t="s">
        <v>49</v>
      </c>
      <c r="E46" s="71"/>
      <c r="F46" s="71"/>
      <c r="G46" s="71"/>
      <c r="H46" s="71"/>
      <c r="I46" s="72"/>
      <c r="J46" s="13" t="s">
        <v>102</v>
      </c>
      <c r="K46" s="24">
        <v>0.42</v>
      </c>
      <c r="L46" s="49">
        <v>2954.4</v>
      </c>
      <c r="M46" s="49"/>
      <c r="N46" s="22">
        <f t="shared" si="0"/>
        <v>14890.175999999999</v>
      </c>
      <c r="O46" s="21">
        <v>2954.4</v>
      </c>
      <c r="P46" s="21">
        <v>0</v>
      </c>
      <c r="S46" s="79"/>
    </row>
    <row r="47" spans="2:19" ht="43" customHeight="1" x14ac:dyDescent="0.3">
      <c r="B47" s="77" t="s">
        <v>26</v>
      </c>
      <c r="C47" s="78"/>
      <c r="D47" s="73" t="s">
        <v>50</v>
      </c>
      <c r="E47" s="74"/>
      <c r="F47" s="74"/>
      <c r="G47" s="74"/>
      <c r="H47" s="74"/>
      <c r="I47" s="75"/>
      <c r="J47" s="15" t="s">
        <v>102</v>
      </c>
      <c r="K47" s="16">
        <f>SUM(K48:K49)</f>
        <v>1.2899999999999998</v>
      </c>
      <c r="L47" s="77">
        <v>2954.4</v>
      </c>
      <c r="M47" s="78"/>
      <c r="N47" s="25">
        <f t="shared" si="0"/>
        <v>45734.111999999994</v>
      </c>
      <c r="O47" s="23">
        <v>2954.4</v>
      </c>
      <c r="P47" s="23">
        <f>SUM(P48:P49)</f>
        <v>58568.06</v>
      </c>
      <c r="S47" s="79"/>
    </row>
    <row r="48" spans="2:19" ht="29.15" customHeight="1" x14ac:dyDescent="0.3">
      <c r="B48" s="107" t="s">
        <v>51</v>
      </c>
      <c r="C48" s="108"/>
      <c r="D48" s="60" t="s">
        <v>52</v>
      </c>
      <c r="E48" s="61"/>
      <c r="F48" s="61"/>
      <c r="G48" s="61"/>
      <c r="H48" s="61"/>
      <c r="I48" s="62"/>
      <c r="J48" s="13" t="s">
        <v>102</v>
      </c>
      <c r="K48" s="19">
        <v>1.1299999999999999</v>
      </c>
      <c r="L48" s="49">
        <v>2954.4</v>
      </c>
      <c r="M48" s="49"/>
      <c r="N48" s="22">
        <f t="shared" si="0"/>
        <v>40061.663999999997</v>
      </c>
      <c r="O48" s="21">
        <v>2954.4</v>
      </c>
      <c r="P48" s="21">
        <v>51128.61</v>
      </c>
      <c r="S48" s="79"/>
    </row>
    <row r="49" spans="2:19" x14ac:dyDescent="0.3">
      <c r="B49" s="50" t="s">
        <v>53</v>
      </c>
      <c r="C49" s="52"/>
      <c r="D49" s="76" t="s">
        <v>54</v>
      </c>
      <c r="E49" s="76"/>
      <c r="F49" s="76"/>
      <c r="G49" s="76"/>
      <c r="H49" s="76"/>
      <c r="I49" s="76"/>
      <c r="J49" s="13" t="s">
        <v>102</v>
      </c>
      <c r="K49" s="26">
        <v>0.16</v>
      </c>
      <c r="L49" s="50">
        <v>2954.4</v>
      </c>
      <c r="M49" s="52"/>
      <c r="N49" s="20">
        <f t="shared" si="0"/>
        <v>5672.4480000000003</v>
      </c>
      <c r="O49" s="21">
        <v>2954.4</v>
      </c>
      <c r="P49" s="21">
        <f>6965.76+473.69</f>
        <v>7439.45</v>
      </c>
      <c r="S49" s="79"/>
    </row>
    <row r="50" spans="2:19" x14ac:dyDescent="0.3">
      <c r="B50" s="77" t="s">
        <v>27</v>
      </c>
      <c r="C50" s="78"/>
      <c r="D50" s="73" t="s">
        <v>58</v>
      </c>
      <c r="E50" s="74"/>
      <c r="F50" s="74"/>
      <c r="G50" s="74"/>
      <c r="H50" s="74"/>
      <c r="I50" s="75"/>
      <c r="J50" s="15" t="s">
        <v>102</v>
      </c>
      <c r="K50" s="16">
        <f>SUM(K51:K58)</f>
        <v>4.5</v>
      </c>
      <c r="L50" s="69">
        <v>2954.4</v>
      </c>
      <c r="M50" s="69"/>
      <c r="N50" s="17">
        <f>SUM(N51:N58)</f>
        <v>159537.59999999998</v>
      </c>
      <c r="O50" s="23">
        <v>2954.4</v>
      </c>
      <c r="P50" s="23">
        <f>SUM(P51:P58)</f>
        <v>205755.93</v>
      </c>
      <c r="S50" s="79"/>
    </row>
    <row r="51" spans="2:19" ht="72.650000000000006" customHeight="1" x14ac:dyDescent="0.3">
      <c r="B51" s="63" t="s">
        <v>56</v>
      </c>
      <c r="C51" s="64"/>
      <c r="D51" s="60" t="s">
        <v>55</v>
      </c>
      <c r="E51" s="61"/>
      <c r="F51" s="61"/>
      <c r="G51" s="61"/>
      <c r="H51" s="61"/>
      <c r="I51" s="62"/>
      <c r="J51" s="13" t="s">
        <v>102</v>
      </c>
      <c r="K51" s="19">
        <v>0.26</v>
      </c>
      <c r="L51" s="50">
        <v>2954.4</v>
      </c>
      <c r="M51" s="52"/>
      <c r="N51" s="20">
        <f t="shared" si="0"/>
        <v>9217.7279999999992</v>
      </c>
      <c r="O51" s="21">
        <v>2954.4</v>
      </c>
      <c r="P51" s="21">
        <f>4608.84+26000+907</f>
        <v>31515.84</v>
      </c>
      <c r="S51" s="79"/>
    </row>
    <row r="52" spans="2:19" ht="27" customHeight="1" x14ac:dyDescent="0.3">
      <c r="B52" s="63" t="s">
        <v>57</v>
      </c>
      <c r="C52" s="64"/>
      <c r="D52" s="76" t="s">
        <v>59</v>
      </c>
      <c r="E52" s="76"/>
      <c r="F52" s="76"/>
      <c r="G52" s="76"/>
      <c r="H52" s="76"/>
      <c r="I52" s="76"/>
      <c r="J52" s="13" t="s">
        <v>102</v>
      </c>
      <c r="K52" s="19">
        <v>0.6</v>
      </c>
      <c r="L52" s="49">
        <v>2954.4</v>
      </c>
      <c r="M52" s="49"/>
      <c r="N52" s="22">
        <f t="shared" si="0"/>
        <v>21271.68</v>
      </c>
      <c r="O52" s="21">
        <v>2954.4</v>
      </c>
      <c r="P52" s="21">
        <v>19501.38</v>
      </c>
      <c r="S52" s="79"/>
    </row>
    <row r="53" spans="2:19" x14ac:dyDescent="0.3">
      <c r="B53" s="63" t="s">
        <v>60</v>
      </c>
      <c r="C53" s="64"/>
      <c r="D53" s="70" t="s">
        <v>61</v>
      </c>
      <c r="E53" s="71"/>
      <c r="F53" s="71"/>
      <c r="G53" s="71"/>
      <c r="H53" s="71"/>
      <c r="I53" s="72"/>
      <c r="J53" s="13" t="s">
        <v>102</v>
      </c>
      <c r="K53" s="19">
        <v>0.61</v>
      </c>
      <c r="L53" s="50">
        <v>2954.4</v>
      </c>
      <c r="M53" s="52"/>
      <c r="N53" s="20">
        <f t="shared" si="0"/>
        <v>21626.207999999999</v>
      </c>
      <c r="O53" s="21">
        <v>2954.4</v>
      </c>
      <c r="P53" s="21">
        <v>21600</v>
      </c>
      <c r="S53" s="79"/>
    </row>
    <row r="54" spans="2:19" x14ac:dyDescent="0.3">
      <c r="B54" s="63" t="s">
        <v>62</v>
      </c>
      <c r="C54" s="64"/>
      <c r="D54" s="65" t="s">
        <v>94</v>
      </c>
      <c r="E54" s="66"/>
      <c r="F54" s="66"/>
      <c r="G54" s="66"/>
      <c r="H54" s="66"/>
      <c r="I54" s="67"/>
      <c r="J54" s="13" t="s">
        <v>102</v>
      </c>
      <c r="K54" s="19">
        <f>0.26+0.12</f>
        <v>0.38</v>
      </c>
      <c r="L54" s="49">
        <v>2954.4</v>
      </c>
      <c r="M54" s="49"/>
      <c r="N54" s="22">
        <f t="shared" si="0"/>
        <v>13472.064</v>
      </c>
      <c r="O54" s="21">
        <v>2954.4</v>
      </c>
      <c r="P54" s="21">
        <v>15097.17</v>
      </c>
      <c r="S54" s="79"/>
    </row>
    <row r="55" spans="2:19" ht="26.5" customHeight="1" x14ac:dyDescent="0.3">
      <c r="B55" s="63" t="s">
        <v>64</v>
      </c>
      <c r="C55" s="64"/>
      <c r="D55" s="70" t="s">
        <v>63</v>
      </c>
      <c r="E55" s="71"/>
      <c r="F55" s="71"/>
      <c r="G55" s="71"/>
      <c r="H55" s="71"/>
      <c r="I55" s="72"/>
      <c r="J55" s="13" t="s">
        <v>102</v>
      </c>
      <c r="K55" s="19">
        <v>0.34</v>
      </c>
      <c r="L55" s="50">
        <v>2954.4</v>
      </c>
      <c r="M55" s="52"/>
      <c r="N55" s="22">
        <f t="shared" si="0"/>
        <v>12053.952000000001</v>
      </c>
      <c r="O55" s="21">
        <v>2954.4</v>
      </c>
      <c r="P55" s="21">
        <v>0</v>
      </c>
      <c r="S55" s="79"/>
    </row>
    <row r="56" spans="2:19" ht="16" customHeight="1" x14ac:dyDescent="0.3">
      <c r="B56" s="63" t="s">
        <v>93</v>
      </c>
      <c r="C56" s="64"/>
      <c r="D56" s="70" t="s">
        <v>65</v>
      </c>
      <c r="E56" s="71"/>
      <c r="F56" s="71"/>
      <c r="G56" s="71"/>
      <c r="H56" s="71"/>
      <c r="I56" s="72"/>
      <c r="J56" s="13" t="s">
        <v>102</v>
      </c>
      <c r="K56" s="19">
        <v>0.15</v>
      </c>
      <c r="L56" s="50">
        <v>2954.4</v>
      </c>
      <c r="M56" s="52"/>
      <c r="N56" s="20">
        <f t="shared" si="0"/>
        <v>5317.92</v>
      </c>
      <c r="O56" s="21">
        <v>2954.4</v>
      </c>
      <c r="P56" s="21">
        <v>6145.15</v>
      </c>
      <c r="S56" s="79"/>
    </row>
    <row r="57" spans="2:19" ht="15" customHeight="1" x14ac:dyDescent="0.3">
      <c r="B57" s="106" t="s">
        <v>95</v>
      </c>
      <c r="C57" s="106"/>
      <c r="D57" s="76" t="s">
        <v>66</v>
      </c>
      <c r="E57" s="76"/>
      <c r="F57" s="76"/>
      <c r="G57" s="76"/>
      <c r="H57" s="76"/>
      <c r="I57" s="76"/>
      <c r="J57" s="37" t="s">
        <v>102</v>
      </c>
      <c r="K57" s="36">
        <v>0.5</v>
      </c>
      <c r="L57" s="49">
        <v>2954.4</v>
      </c>
      <c r="M57" s="49"/>
      <c r="N57" s="22">
        <f t="shared" ref="N57" si="1">K57*L57*12</f>
        <v>17726.400000000001</v>
      </c>
      <c r="O57" s="21">
        <v>2954.4</v>
      </c>
      <c r="P57" s="21">
        <f>12761.72+3155.3</f>
        <v>15917.02</v>
      </c>
      <c r="S57" s="79"/>
    </row>
    <row r="58" spans="2:19" ht="15" customHeight="1" x14ac:dyDescent="0.3">
      <c r="B58" s="106" t="s">
        <v>115</v>
      </c>
      <c r="C58" s="106"/>
      <c r="D58" s="76" t="s">
        <v>116</v>
      </c>
      <c r="E58" s="76"/>
      <c r="F58" s="76"/>
      <c r="G58" s="76"/>
      <c r="H58" s="76"/>
      <c r="I58" s="76"/>
      <c r="J58" s="13" t="s">
        <v>102</v>
      </c>
      <c r="K58" s="19">
        <v>1.66</v>
      </c>
      <c r="L58" s="49">
        <v>2954.4</v>
      </c>
      <c r="M58" s="49"/>
      <c r="N58" s="22">
        <f t="shared" si="0"/>
        <v>58851.648000000001</v>
      </c>
      <c r="O58" s="21">
        <v>2954.4</v>
      </c>
      <c r="P58" s="21">
        <f>95979.37</f>
        <v>95979.37</v>
      </c>
      <c r="S58" s="79"/>
    </row>
    <row r="59" spans="2:19" x14ac:dyDescent="0.3">
      <c r="B59" s="27"/>
      <c r="C59" s="28" t="s">
        <v>18</v>
      </c>
      <c r="D59" s="2"/>
      <c r="E59" s="3"/>
      <c r="F59" s="3"/>
      <c r="G59" s="3"/>
      <c r="H59" s="3"/>
      <c r="I59" s="4"/>
      <c r="J59" s="15" t="s">
        <v>25</v>
      </c>
      <c r="K59" s="29">
        <f>K50+K47+K44+K40</f>
        <v>12.760000000000002</v>
      </c>
      <c r="L59" s="77" t="s">
        <v>25</v>
      </c>
      <c r="M59" s="78"/>
      <c r="N59" s="25">
        <f>N50+N47+N44+N40</f>
        <v>452377.728</v>
      </c>
      <c r="O59" s="18" t="s">
        <v>25</v>
      </c>
      <c r="P59" s="23">
        <f>P40+P44+P47+P50</f>
        <v>479486.06</v>
      </c>
    </row>
    <row r="60" spans="2:19" ht="9" customHeight="1" x14ac:dyDescent="0.3">
      <c r="D60" s="1"/>
      <c r="E60" s="1"/>
      <c r="F60" s="1"/>
      <c r="G60" s="1"/>
      <c r="H60" s="1"/>
      <c r="I60" s="1"/>
      <c r="J60" s="30"/>
    </row>
    <row r="61" spans="2:19" ht="14.5" customHeight="1" x14ac:dyDescent="0.3">
      <c r="B61" s="68" t="s">
        <v>19</v>
      </c>
      <c r="C61" s="68"/>
      <c r="D61" s="31" t="s">
        <v>79</v>
      </c>
    </row>
    <row r="62" spans="2:19" x14ac:dyDescent="0.3">
      <c r="C62" s="48" t="s">
        <v>78</v>
      </c>
      <c r="D62" s="48"/>
      <c r="E62" s="48"/>
      <c r="F62" s="48"/>
      <c r="G62" s="48"/>
      <c r="H62" s="48"/>
      <c r="I62" s="48"/>
    </row>
    <row r="63" spans="2:19" x14ac:dyDescent="0.3">
      <c r="D63" s="31" t="s">
        <v>98</v>
      </c>
    </row>
    <row r="64" spans="2:19" x14ac:dyDescent="0.3">
      <c r="D64" s="31" t="s">
        <v>80</v>
      </c>
    </row>
    <row r="65" spans="2:16" x14ac:dyDescent="0.3">
      <c r="C65" s="48" t="s">
        <v>112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</row>
    <row r="66" spans="2:16" x14ac:dyDescent="0.3">
      <c r="D66" s="48" t="s">
        <v>113</v>
      </c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</row>
    <row r="67" spans="2:16" x14ac:dyDescent="0.3">
      <c r="D67" s="48" t="s">
        <v>114</v>
      </c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</row>
    <row r="68" spans="2:16" ht="8.5" customHeight="1" x14ac:dyDescent="0.3"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2:16" hidden="1" x14ac:dyDescent="0.3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6" hidden="1" x14ac:dyDescent="0.3"/>
    <row r="71" spans="2:16" ht="7" hidden="1" customHeight="1" x14ac:dyDescent="0.3"/>
    <row r="72" spans="2:16" ht="1" hidden="1" customHeight="1" x14ac:dyDescent="0.3"/>
    <row r="73" spans="2:16" ht="91.5" customHeight="1" x14ac:dyDescent="0.3">
      <c r="B73" s="44" t="s">
        <v>20</v>
      </c>
      <c r="C73" s="44"/>
      <c r="D73" s="44" t="s">
        <v>21</v>
      </c>
      <c r="E73" s="44"/>
      <c r="F73" s="44"/>
      <c r="G73" s="44"/>
      <c r="H73" s="44"/>
      <c r="I73" s="44" t="s">
        <v>22</v>
      </c>
      <c r="J73" s="44"/>
      <c r="K73" s="44" t="s">
        <v>24</v>
      </c>
      <c r="L73" s="44"/>
      <c r="M73" s="44" t="s">
        <v>99</v>
      </c>
      <c r="N73" s="44"/>
      <c r="O73" s="44" t="s">
        <v>23</v>
      </c>
      <c r="P73" s="44"/>
    </row>
    <row r="74" spans="2:16" s="14" customFormat="1" ht="14.5" customHeight="1" x14ac:dyDescent="0.3">
      <c r="B74" s="53">
        <v>1</v>
      </c>
      <c r="C74" s="53"/>
      <c r="D74" s="112">
        <v>2</v>
      </c>
      <c r="E74" s="112"/>
      <c r="F74" s="112"/>
      <c r="G74" s="112"/>
      <c r="H74" s="112"/>
      <c r="I74" s="53">
        <v>3</v>
      </c>
      <c r="J74" s="53"/>
      <c r="K74" s="53">
        <v>4</v>
      </c>
      <c r="L74" s="53"/>
      <c r="M74" s="53">
        <v>5</v>
      </c>
      <c r="N74" s="53"/>
      <c r="O74" s="53">
        <v>6</v>
      </c>
      <c r="P74" s="53"/>
    </row>
    <row r="75" spans="2:16" s="14" customFormat="1" ht="14.5" customHeight="1" x14ac:dyDescent="0.3">
      <c r="B75" s="39">
        <v>1</v>
      </c>
      <c r="C75" s="40"/>
      <c r="D75" s="41" t="s">
        <v>103</v>
      </c>
      <c r="E75" s="42"/>
      <c r="F75" s="42"/>
      <c r="G75" s="42"/>
      <c r="H75" s="43"/>
      <c r="I75" s="39" t="s">
        <v>104</v>
      </c>
      <c r="J75" s="40"/>
      <c r="K75" s="119">
        <v>1125.32</v>
      </c>
      <c r="L75" s="120"/>
      <c r="M75" s="39" t="s">
        <v>108</v>
      </c>
      <c r="N75" s="40"/>
      <c r="O75" s="39" t="s">
        <v>105</v>
      </c>
      <c r="P75" s="40"/>
    </row>
    <row r="76" spans="2:16" s="14" customFormat="1" ht="14.5" customHeight="1" x14ac:dyDescent="0.3">
      <c r="B76" s="39">
        <v>2</v>
      </c>
      <c r="C76" s="40"/>
      <c r="D76" s="41" t="s">
        <v>106</v>
      </c>
      <c r="E76" s="42"/>
      <c r="F76" s="42"/>
      <c r="G76" s="42"/>
      <c r="H76" s="43"/>
      <c r="I76" s="39" t="s">
        <v>104</v>
      </c>
      <c r="J76" s="40"/>
      <c r="K76" s="119">
        <v>247575.77</v>
      </c>
      <c r="L76" s="120"/>
      <c r="M76" s="39" t="s">
        <v>109</v>
      </c>
      <c r="N76" s="40"/>
      <c r="O76" s="39" t="s">
        <v>105</v>
      </c>
      <c r="P76" s="40"/>
    </row>
    <row r="77" spans="2:16" x14ac:dyDescent="0.3">
      <c r="B77" s="49">
        <v>3</v>
      </c>
      <c r="C77" s="49"/>
      <c r="D77" s="109" t="s">
        <v>107</v>
      </c>
      <c r="E77" s="110"/>
      <c r="F77" s="110"/>
      <c r="G77" s="110"/>
      <c r="H77" s="111"/>
      <c r="I77" s="102" t="s">
        <v>104</v>
      </c>
      <c r="J77" s="103"/>
      <c r="K77" s="119">
        <v>7654.69</v>
      </c>
      <c r="L77" s="120"/>
      <c r="M77" s="39" t="s">
        <v>110</v>
      </c>
      <c r="N77" s="40"/>
      <c r="O77" s="50" t="s">
        <v>105</v>
      </c>
      <c r="P77" s="52"/>
    </row>
    <row r="78" spans="2:16" x14ac:dyDescent="0.3">
      <c r="B78" s="32" t="s">
        <v>18</v>
      </c>
      <c r="C78" s="32"/>
      <c r="D78" s="33"/>
      <c r="E78" s="34"/>
      <c r="F78" s="34"/>
      <c r="G78" s="34"/>
      <c r="H78" s="34"/>
      <c r="I78" s="34"/>
      <c r="J78" s="35"/>
      <c r="K78" s="121">
        <v>256355.78</v>
      </c>
      <c r="L78" s="122"/>
      <c r="M78" s="50" t="s">
        <v>25</v>
      </c>
      <c r="N78" s="52"/>
      <c r="O78" s="50" t="s">
        <v>25</v>
      </c>
      <c r="P78" s="52"/>
    </row>
    <row r="79" spans="2:16" ht="7.5" customHeight="1" x14ac:dyDescent="0.3"/>
    <row r="80" spans="2:16" x14ac:dyDescent="0.3">
      <c r="B80" s="68" t="s">
        <v>26</v>
      </c>
      <c r="C80" s="68"/>
      <c r="D80" s="5" t="s">
        <v>117</v>
      </c>
    </row>
    <row r="81" spans="2:16" x14ac:dyDescent="0.3">
      <c r="B81" s="68" t="s">
        <v>27</v>
      </c>
      <c r="C81" s="68"/>
      <c r="D81" s="5" t="s">
        <v>67</v>
      </c>
    </row>
    <row r="82" spans="2:16" x14ac:dyDescent="0.3">
      <c r="B82" s="5" t="s">
        <v>68</v>
      </c>
    </row>
    <row r="83" spans="2:16" ht="9.65" customHeight="1" x14ac:dyDescent="0.3"/>
    <row r="84" spans="2:16" ht="52.5" customHeight="1" x14ac:dyDescent="0.3">
      <c r="B84" s="45" t="s">
        <v>20</v>
      </c>
      <c r="C84" s="47"/>
      <c r="D84" s="87" t="s">
        <v>28</v>
      </c>
      <c r="E84" s="88"/>
      <c r="F84" s="88"/>
      <c r="G84" s="85"/>
      <c r="H84" s="44" t="s">
        <v>29</v>
      </c>
      <c r="I84" s="44"/>
      <c r="J84" s="44"/>
      <c r="K84" s="44"/>
      <c r="L84" s="44" t="s">
        <v>100</v>
      </c>
      <c r="M84" s="44"/>
      <c r="N84" s="44"/>
      <c r="O84" s="44"/>
      <c r="P84" s="44"/>
    </row>
    <row r="85" spans="2:16" x14ac:dyDescent="0.3">
      <c r="B85" s="50">
        <v>1</v>
      </c>
      <c r="C85" s="51"/>
      <c r="D85" s="49">
        <v>2</v>
      </c>
      <c r="E85" s="49"/>
      <c r="F85" s="49"/>
      <c r="G85" s="49"/>
      <c r="H85" s="49">
        <v>3</v>
      </c>
      <c r="I85" s="49"/>
      <c r="J85" s="49"/>
      <c r="K85" s="49"/>
      <c r="L85" s="49">
        <v>4</v>
      </c>
      <c r="M85" s="49"/>
      <c r="N85" s="49"/>
      <c r="O85" s="49"/>
      <c r="P85" s="49"/>
    </row>
    <row r="86" spans="2:16" x14ac:dyDescent="0.3">
      <c r="B86" s="50" t="s">
        <v>38</v>
      </c>
      <c r="C86" s="51"/>
      <c r="D86" s="50">
        <v>12</v>
      </c>
      <c r="E86" s="51"/>
      <c r="F86" s="51"/>
      <c r="G86" s="52"/>
      <c r="H86" s="50">
        <v>12</v>
      </c>
      <c r="I86" s="51"/>
      <c r="J86" s="51"/>
      <c r="K86" s="52"/>
      <c r="L86" s="49" t="s">
        <v>25</v>
      </c>
      <c r="M86" s="49"/>
      <c r="N86" s="49"/>
      <c r="O86" s="49"/>
      <c r="P86" s="49"/>
    </row>
    <row r="87" spans="2:16" ht="6.5" customHeight="1" x14ac:dyDescent="0.3"/>
    <row r="88" spans="2:16" x14ac:dyDescent="0.3">
      <c r="B88" s="68" t="s">
        <v>30</v>
      </c>
      <c r="C88" s="68"/>
      <c r="D88" s="48" t="s">
        <v>81</v>
      </c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</row>
    <row r="89" spans="2:16" x14ac:dyDescent="0.3">
      <c r="B89" s="31" t="s">
        <v>82</v>
      </c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</row>
    <row r="90" spans="2:16" x14ac:dyDescent="0.3">
      <c r="B90" s="48" t="s">
        <v>83</v>
      </c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</row>
    <row r="91" spans="2:16" x14ac:dyDescent="0.3">
      <c r="B91" s="48" t="s">
        <v>84</v>
      </c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</row>
    <row r="92" spans="2:16" x14ac:dyDescent="0.3">
      <c r="B92" s="48" t="s">
        <v>85</v>
      </c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</row>
    <row r="93" spans="2:16" ht="3" customHeight="1" x14ac:dyDescent="0.3"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</row>
    <row r="94" spans="2:16" ht="0.65" customHeight="1" x14ac:dyDescent="0.3"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</row>
    <row r="95" spans="2:16" ht="4" customHeight="1" x14ac:dyDescent="0.3"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</row>
    <row r="96" spans="2:16" ht="39.5" customHeight="1" x14ac:dyDescent="0.3">
      <c r="B96" s="44" t="s">
        <v>20</v>
      </c>
      <c r="C96" s="44"/>
      <c r="D96" s="45" t="s">
        <v>32</v>
      </c>
      <c r="E96" s="47"/>
      <c r="F96" s="47"/>
      <c r="G96" s="46"/>
      <c r="H96" s="45" t="s">
        <v>33</v>
      </c>
      <c r="I96" s="47"/>
      <c r="J96" s="46"/>
      <c r="K96" s="45" t="s">
        <v>34</v>
      </c>
      <c r="L96" s="46"/>
      <c r="M96" s="45" t="s">
        <v>35</v>
      </c>
      <c r="N96" s="46"/>
      <c r="O96" s="44" t="s">
        <v>31</v>
      </c>
      <c r="P96" s="44"/>
    </row>
    <row r="97" spans="2:16" x14ac:dyDescent="0.3">
      <c r="B97" s="53">
        <v>1</v>
      </c>
      <c r="C97" s="53"/>
      <c r="D97" s="53">
        <v>2</v>
      </c>
      <c r="E97" s="53"/>
      <c r="F97" s="53"/>
      <c r="G97" s="53"/>
      <c r="H97" s="53">
        <v>3</v>
      </c>
      <c r="I97" s="53"/>
      <c r="J97" s="53"/>
      <c r="K97" s="53">
        <v>4</v>
      </c>
      <c r="L97" s="53"/>
      <c r="M97" s="49">
        <v>5</v>
      </c>
      <c r="N97" s="49"/>
      <c r="O97" s="49">
        <v>6</v>
      </c>
      <c r="P97" s="49"/>
    </row>
    <row r="98" spans="2:16" ht="29.15" customHeight="1" x14ac:dyDescent="0.3">
      <c r="B98" s="113" t="s">
        <v>38</v>
      </c>
      <c r="C98" s="113"/>
      <c r="D98" s="114" t="s">
        <v>36</v>
      </c>
      <c r="E98" s="114"/>
      <c r="F98" s="114"/>
      <c r="G98" s="114"/>
      <c r="H98" s="54">
        <v>331920.15999999997</v>
      </c>
      <c r="I98" s="54"/>
      <c r="J98" s="54"/>
      <c r="K98" s="54">
        <v>489689.8</v>
      </c>
      <c r="L98" s="54"/>
      <c r="M98" s="54">
        <v>421259.02</v>
      </c>
      <c r="N98" s="54"/>
      <c r="O98" s="54">
        <f>H98+K98-M98</f>
        <v>400350.93999999994</v>
      </c>
      <c r="P98" s="54"/>
    </row>
    <row r="99" spans="2:16" ht="29.15" customHeight="1" x14ac:dyDescent="0.3">
      <c r="B99" s="55" t="s">
        <v>19</v>
      </c>
      <c r="C99" s="57"/>
      <c r="D99" s="115" t="s">
        <v>101</v>
      </c>
      <c r="E99" s="116"/>
      <c r="F99" s="116"/>
      <c r="G99" s="117"/>
      <c r="H99" s="58">
        <v>24791.3</v>
      </c>
      <c r="I99" s="118"/>
      <c r="J99" s="59"/>
      <c r="K99" s="58">
        <v>9646.94</v>
      </c>
      <c r="L99" s="59"/>
      <c r="M99" s="58">
        <v>142.41</v>
      </c>
      <c r="N99" s="59"/>
      <c r="O99" s="54">
        <f t="shared" ref="O99:O100" si="2">H99+K99-M99</f>
        <v>34295.829999999994</v>
      </c>
      <c r="P99" s="54"/>
    </row>
    <row r="100" spans="2:16" x14ac:dyDescent="0.3">
      <c r="B100" s="55" t="s">
        <v>18</v>
      </c>
      <c r="C100" s="56"/>
      <c r="D100" s="56"/>
      <c r="E100" s="56"/>
      <c r="F100" s="56"/>
      <c r="G100" s="57"/>
      <c r="H100" s="54">
        <f>SUM(H98:J99)</f>
        <v>356711.45999999996</v>
      </c>
      <c r="I100" s="54"/>
      <c r="J100" s="54"/>
      <c r="K100" s="54">
        <f>SUM(K98:L99)</f>
        <v>499336.74</v>
      </c>
      <c r="L100" s="54"/>
      <c r="M100" s="54">
        <f>SUM(M98:N99)</f>
        <v>421401.43</v>
      </c>
      <c r="N100" s="54"/>
      <c r="O100" s="54">
        <f t="shared" si="2"/>
        <v>434646.76999999996</v>
      </c>
      <c r="P100" s="54"/>
    </row>
    <row r="101" spans="2:16" ht="9.65" customHeight="1" x14ac:dyDescent="0.3"/>
    <row r="102" spans="2:16" ht="5.15" customHeight="1" x14ac:dyDescent="0.3">
      <c r="B102" s="68"/>
      <c r="C102" s="68"/>
      <c r="D102" s="68"/>
      <c r="E102" s="68"/>
      <c r="F102" s="68"/>
      <c r="G102" s="68"/>
      <c r="H102" s="68"/>
      <c r="I102" s="68"/>
      <c r="J102" s="68"/>
      <c r="K102" s="68"/>
    </row>
  </sheetData>
  <mergeCells count="182">
    <mergeCell ref="B102:K102"/>
    <mergeCell ref="B77:C77"/>
    <mergeCell ref="B80:C80"/>
    <mergeCell ref="B81:C81"/>
    <mergeCell ref="B84:C84"/>
    <mergeCell ref="B85:C85"/>
    <mergeCell ref="B88:C88"/>
    <mergeCell ref="B96:C96"/>
    <mergeCell ref="B97:C97"/>
    <mergeCell ref="B98:C98"/>
    <mergeCell ref="B86:C86"/>
    <mergeCell ref="H85:K85"/>
    <mergeCell ref="D85:G85"/>
    <mergeCell ref="D84:G84"/>
    <mergeCell ref="H84:K84"/>
    <mergeCell ref="D98:G98"/>
    <mergeCell ref="H98:J98"/>
    <mergeCell ref="K98:L98"/>
    <mergeCell ref="B99:C99"/>
    <mergeCell ref="D99:G99"/>
    <mergeCell ref="H99:J99"/>
    <mergeCell ref="K99:L99"/>
    <mergeCell ref="C65:P65"/>
    <mergeCell ref="D67:P67"/>
    <mergeCell ref="O78:P78"/>
    <mergeCell ref="D77:H77"/>
    <mergeCell ref="I77:J77"/>
    <mergeCell ref="L45:M45"/>
    <mergeCell ref="L46:M46"/>
    <mergeCell ref="L47:M47"/>
    <mergeCell ref="K78:L78"/>
    <mergeCell ref="D74:H74"/>
    <mergeCell ref="O73:P73"/>
    <mergeCell ref="M73:N73"/>
    <mergeCell ref="K73:L73"/>
    <mergeCell ref="I73:J73"/>
    <mergeCell ref="D73:H73"/>
    <mergeCell ref="O74:P74"/>
    <mergeCell ref="M74:N74"/>
    <mergeCell ref="M77:N77"/>
    <mergeCell ref="M78:N78"/>
    <mergeCell ref="O77:P77"/>
    <mergeCell ref="C62:I62"/>
    <mergeCell ref="D58:I58"/>
    <mergeCell ref="D51:I51"/>
    <mergeCell ref="D49:I49"/>
    <mergeCell ref="B39:C39"/>
    <mergeCell ref="B40:C40"/>
    <mergeCell ref="B58:C58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5:C55"/>
    <mergeCell ref="B56:C56"/>
    <mergeCell ref="B50:C50"/>
    <mergeCell ref="B44:C44"/>
    <mergeCell ref="B57:C57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8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48:I48"/>
    <mergeCell ref="B54:C54"/>
    <mergeCell ref="D54:I54"/>
    <mergeCell ref="L54:M54"/>
    <mergeCell ref="B61:C61"/>
    <mergeCell ref="B53:C53"/>
    <mergeCell ref="L53:M53"/>
    <mergeCell ref="L55:M55"/>
    <mergeCell ref="L56:M56"/>
    <mergeCell ref="L50:M50"/>
    <mergeCell ref="D53:I53"/>
    <mergeCell ref="D55:I55"/>
    <mergeCell ref="D56:I56"/>
    <mergeCell ref="D50:I50"/>
    <mergeCell ref="D52:I52"/>
    <mergeCell ref="L58:M58"/>
    <mergeCell ref="L52:M52"/>
    <mergeCell ref="L59:M59"/>
    <mergeCell ref="D57:I57"/>
    <mergeCell ref="L57:M57"/>
    <mergeCell ref="O98:P98"/>
    <mergeCell ref="O97:P97"/>
    <mergeCell ref="M97:N97"/>
    <mergeCell ref="K97:L97"/>
    <mergeCell ref="H97:J97"/>
    <mergeCell ref="M100:N100"/>
    <mergeCell ref="O100:P100"/>
    <mergeCell ref="B100:G100"/>
    <mergeCell ref="D97:G97"/>
    <mergeCell ref="M98:N98"/>
    <mergeCell ref="H100:J100"/>
    <mergeCell ref="K100:L100"/>
    <mergeCell ref="M99:N99"/>
    <mergeCell ref="O99:P99"/>
    <mergeCell ref="O96:P96"/>
    <mergeCell ref="M96:N96"/>
    <mergeCell ref="K96:L96"/>
    <mergeCell ref="H96:J96"/>
    <mergeCell ref="D96:G96"/>
    <mergeCell ref="D66:P66"/>
    <mergeCell ref="D68:P68"/>
    <mergeCell ref="L86:P86"/>
    <mergeCell ref="H86:K86"/>
    <mergeCell ref="D86:G86"/>
    <mergeCell ref="K74:L74"/>
    <mergeCell ref="I74:J74"/>
    <mergeCell ref="D88:P88"/>
    <mergeCell ref="B90:P90"/>
    <mergeCell ref="B91:P91"/>
    <mergeCell ref="B92:P92"/>
    <mergeCell ref="B93:P93"/>
    <mergeCell ref="L85:P85"/>
    <mergeCell ref="L84:P84"/>
    <mergeCell ref="B73:C73"/>
    <mergeCell ref="B74:C74"/>
    <mergeCell ref="B94:P94"/>
    <mergeCell ref="B95:P95"/>
    <mergeCell ref="K77:L77"/>
    <mergeCell ref="B75:C75"/>
    <mergeCell ref="D75:H75"/>
    <mergeCell ref="I75:J75"/>
    <mergeCell ref="K75:L75"/>
    <mergeCell ref="M75:N75"/>
    <mergeCell ref="O75:P75"/>
    <mergeCell ref="D76:H76"/>
    <mergeCell ref="I76:J76"/>
    <mergeCell ref="K76:L76"/>
    <mergeCell ref="M76:N76"/>
    <mergeCell ref="O76:P76"/>
    <mergeCell ref="B76:C76"/>
  </mergeCells>
  <pageMargins left="0.7" right="0.7" top="0.75" bottom="0.75" header="0.3" footer="0.3"/>
  <pageSetup paperSize="9" scale="55" orientation="portrait" r:id="rId1"/>
  <rowBreaks count="1" manualBreakCount="1">
    <brk id="6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2026-03-30T08:28:41Z</dcterms:modified>
</cp:coreProperties>
</file>