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Лист1!$A$1:$Q$98</definedName>
  </definedNames>
  <calcPr calcId="145621"/>
</workbook>
</file>

<file path=xl/calcChain.xml><?xml version="1.0" encoding="utf-8"?>
<calcChain xmlns="http://schemas.openxmlformats.org/spreadsheetml/2006/main">
  <c r="P48" i="1" l="1"/>
  <c r="P46" i="1"/>
  <c r="P44" i="1"/>
  <c r="P40" i="1"/>
  <c r="N54" i="1"/>
  <c r="P42" i="1"/>
  <c r="P56" i="1" l="1"/>
  <c r="M94" i="1" l="1"/>
  <c r="K94" i="1"/>
  <c r="H94" i="1"/>
  <c r="O95" i="1"/>
  <c r="O94" i="1" l="1"/>
  <c r="H93" i="1"/>
  <c r="H96" i="1" l="1"/>
  <c r="K96" i="1"/>
  <c r="M96" i="1"/>
  <c r="O93" i="1"/>
  <c r="O96" i="1" l="1"/>
  <c r="K52" i="1"/>
  <c r="K47" i="1"/>
  <c r="K46" i="1" s="1"/>
  <c r="K45" i="1"/>
  <c r="K41" i="1"/>
  <c r="K42" i="1"/>
  <c r="K48" i="1" l="1"/>
  <c r="N42" i="1" l="1"/>
  <c r="N43" i="1"/>
  <c r="N45" i="1"/>
  <c r="N47" i="1"/>
  <c r="N49" i="1"/>
  <c r="N50" i="1"/>
  <c r="N51" i="1"/>
  <c r="N52" i="1"/>
  <c r="N53" i="1"/>
  <c r="N55" i="1"/>
  <c r="N41" i="1"/>
  <c r="N46" i="1"/>
  <c r="K44" i="1"/>
  <c r="N44" i="1" s="1"/>
  <c r="K40" i="1"/>
  <c r="N40" i="1" s="1"/>
  <c r="N48" i="1" l="1"/>
  <c r="N56" i="1" s="1"/>
  <c r="K56" i="1"/>
</calcChain>
</file>

<file path=xl/sharedStrings.xml><?xml version="1.0" encoding="utf-8"?>
<sst xmlns="http://schemas.openxmlformats.org/spreadsheetml/2006/main" count="139" uniqueCount="106">
  <si>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</si>
  <si>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</si>
  <si>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</si>
  <si>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</si>
  <si>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</si>
  <si>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</si>
  <si>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</si>
  <si>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</si>
  <si>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</si>
  <si>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</si>
  <si>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</si>
  <si>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</si>
  <si>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</si>
  <si>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</si>
  <si>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</si>
  <si>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</si>
  <si>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</si>
  <si>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</si>
  <si>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</si>
  <si>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</si>
  <si>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</si>
  <si>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</si>
  <si>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</si>
  <si>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</si>
  <si>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</si>
  <si>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</si>
  <si>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</si>
  <si>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</si>
  <si>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</si>
  <si>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</si>
  <si>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</si>
  <si>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</si>
  <si>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</si>
  <si>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</si>
  <si>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</si>
  <si>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</si>
  <si>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</si>
  <si>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</si>
  <si>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</si>
  <si>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</si>
  <si>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</si>
  <si>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</si>
  <si>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</si>
  <si>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</si>
  <si>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</si>
  <si>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</si>
  <si>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</si>
  <si>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</si>
  <si>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</si>
  <si>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</si>
  <si>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</si>
  <si>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</si>
  <si>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</si>
  <si>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</si>
  <si>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</si>
  <si>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</si>
  <si>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</si>
  <si>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</si>
  <si>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</si>
  <si>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</si>
  <si>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</si>
  <si>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</si>
  <si>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</si>
  <si>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</si>
  <si>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</si>
  <si>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</si>
  <si>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</si>
  <si>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</si>
  <si>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</si>
  <si>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</si>
  <si>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</si>
  <si>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</si>
  <si>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</si>
  <si>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</si>
  <si>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</si>
  <si>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</si>
  <si>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</si>
  <si>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</si>
  <si>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</si>
  <si>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</si>
  <si>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</si>
  <si>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</si>
  <si>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</si>
  <si>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</si>
  <si>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</si>
  <si>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</si>
  <si>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</si>
  <si>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</si>
  <si>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</si>
  <si>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4.4.</t>
  </si>
  <si>
    <t xml:space="preserve">4.6. </t>
  </si>
  <si>
    <t>г. Ангарск,   квартал     78,         дом    9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</si>
  <si>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</si>
  <si>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2272,5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</si>
  <si>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</si>
  <si>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</si>
  <si>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</si>
  <si>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</si>
  <si>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 xml:space="preserve">4.7. </t>
  </si>
  <si>
    <t>Управленческие расходы 15%</t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</si>
  <si>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</si>
  <si>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-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</si>
  <si>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период:__</t>
    </r>
    <r>
      <rPr>
        <u/>
        <sz val="11"/>
        <color theme="1"/>
        <rFont val="Times New Roman"/>
        <family val="1"/>
        <charset val="204"/>
      </rPr>
      <t>-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</si>
  <si>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</t>
    </r>
    <r>
      <rPr>
        <u/>
        <sz val="11"/>
        <color theme="1"/>
        <rFont val="Times New Roman"/>
        <family val="1"/>
        <charset val="204"/>
      </rPr>
      <t>_-_</t>
    </r>
    <r>
      <rPr>
        <sz val="11"/>
        <color theme="1"/>
        <rFont val="Times New Roman"/>
        <family val="1"/>
        <charset val="204"/>
      </rPr>
      <t>руб.</t>
    </r>
  </si>
  <si>
    <t>_</t>
  </si>
  <si>
    <r>
      <t>Стоимость услуг по управлению многоквартирным домом, оказанных за отчетный период:___</t>
    </r>
    <r>
      <rPr>
        <u/>
        <sz val="11"/>
        <color theme="1"/>
        <rFont val="Times New Roman"/>
        <family val="1"/>
        <charset val="204"/>
      </rPr>
      <t>411155,4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</si>
</sst>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164" fontId="2" fillId="0" borderId="0" xfId="0" applyNumberFormat="1" applyFo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8"/>
  <sheetViews>
    <sheetView tabSelected="1" view="pageBreakPreview" zoomScaleNormal="100" zoomScaleSheetLayoutView="100" workbookViewId="0">
      <selection activeCell="D79" sqref="D79:G79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5.1406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67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5" t="s">
        <v>4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</row>
    <row r="7" spans="2:16" ht="12.6" customHeight="1" x14ac:dyDescent="0.25">
      <c r="D7" s="65" t="s">
        <v>5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5" t="s">
        <v>71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6" ht="18" customHeight="1" x14ac:dyDescent="0.25">
      <c r="B10" s="98" t="s">
        <v>91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</row>
    <row r="11" spans="2:16" ht="15.75" x14ac:dyDescent="0.25">
      <c r="D11" s="98" t="s">
        <v>86</v>
      </c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</row>
    <row r="12" spans="2:16" ht="4.5" customHeight="1" x14ac:dyDescent="0.25"/>
    <row r="13" spans="2:16" ht="17.45" customHeight="1" x14ac:dyDescent="0.25">
      <c r="B13" s="98" t="s">
        <v>82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</row>
    <row r="14" spans="2:16" x14ac:dyDescent="0.25">
      <c r="B14" s="99" t="s">
        <v>6</v>
      </c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</row>
    <row r="15" spans="2:16" ht="18.95" customHeight="1" x14ac:dyDescent="0.25">
      <c r="B15" s="98" t="s">
        <v>83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</row>
    <row r="16" spans="2:16" x14ac:dyDescent="0.25">
      <c r="B16" s="99" t="s">
        <v>68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</row>
    <row r="17" spans="2:16" ht="5.0999999999999996" customHeight="1" x14ac:dyDescent="0.25"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</row>
    <row r="18" spans="2:16" ht="15.75" x14ac:dyDescent="0.25">
      <c r="B18" s="98" t="s">
        <v>84</v>
      </c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</row>
    <row r="19" spans="2:16" x14ac:dyDescent="0.25">
      <c r="B19" s="99" t="s">
        <v>69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2:16" ht="8.4499999999999993" customHeight="1" x14ac:dyDescent="0.25"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</row>
    <row r="21" spans="2:16" ht="9" customHeight="1" x14ac:dyDescent="0.25"/>
    <row r="22" spans="2:16" ht="9.9499999999999993" customHeight="1" x14ac:dyDescent="0.25">
      <c r="E22" s="65" t="s">
        <v>70</v>
      </c>
      <c r="F22" s="65"/>
      <c r="G22" s="65"/>
      <c r="H22" s="65"/>
      <c r="I22" s="65"/>
      <c r="J22" s="65"/>
      <c r="K22" s="65"/>
      <c r="L22" s="65"/>
      <c r="M22" s="65"/>
    </row>
    <row r="23" spans="2:16" ht="18" customHeight="1" x14ac:dyDescent="0.25">
      <c r="B23" s="98" t="s">
        <v>88</v>
      </c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</row>
    <row r="24" spans="2:16" x14ac:dyDescent="0.25">
      <c r="B24" s="99" t="s">
        <v>8</v>
      </c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</row>
    <row r="25" spans="2:16" ht="18" customHeight="1" x14ac:dyDescent="0.25">
      <c r="B25" s="98" t="s">
        <v>85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</row>
    <row r="26" spans="2:16" x14ac:dyDescent="0.25">
      <c r="B26" s="99" t="s">
        <v>72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</row>
    <row r="27" spans="2:16" ht="5.0999999999999996" customHeight="1" x14ac:dyDescent="0.25">
      <c r="C27" s="99"/>
      <c r="D27" s="99"/>
      <c r="E27" s="99"/>
      <c r="F27" s="99"/>
      <c r="G27" s="99"/>
      <c r="H27" s="99"/>
      <c r="I27" s="99"/>
      <c r="J27" s="99"/>
      <c r="K27" s="99"/>
      <c r="L27" s="99"/>
    </row>
    <row r="28" spans="2:16" ht="18.95" customHeight="1" x14ac:dyDescent="0.25">
      <c r="B28" s="65" t="s">
        <v>73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</row>
    <row r="29" spans="2:16" ht="15.75" x14ac:dyDescent="0.25">
      <c r="B29" s="65" t="s">
        <v>93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</row>
    <row r="30" spans="2:16" ht="6" customHeight="1" x14ac:dyDescent="0.25"/>
    <row r="31" spans="2:16" ht="9.9499999999999993" hidden="1" customHeight="1" x14ac:dyDescent="0.25"/>
    <row r="32" spans="2:16" ht="15.6" customHeight="1" x14ac:dyDescent="0.25">
      <c r="C32" s="65" t="s">
        <v>94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7"/>
    </row>
    <row r="33" spans="2:19" ht="15" customHeight="1" x14ac:dyDescent="0.25"/>
    <row r="34" spans="2:19" x14ac:dyDescent="0.25">
      <c r="B34" s="5" t="s">
        <v>65</v>
      </c>
    </row>
    <row r="35" spans="2:19" x14ac:dyDescent="0.25">
      <c r="B35" s="5" t="s">
        <v>66</v>
      </c>
    </row>
    <row r="36" spans="2:19" ht="9.9499999999999993" customHeight="1" x14ac:dyDescent="0.25"/>
    <row r="37" spans="2:19" x14ac:dyDescent="0.25">
      <c r="B37" s="87" t="s">
        <v>9</v>
      </c>
      <c r="C37" s="88"/>
      <c r="D37" s="87" t="s">
        <v>10</v>
      </c>
      <c r="E37" s="88"/>
      <c r="F37" s="88"/>
      <c r="G37" s="88"/>
      <c r="H37" s="88"/>
      <c r="I37" s="85"/>
      <c r="J37" s="85" t="s">
        <v>11</v>
      </c>
      <c r="K37" s="83" t="s">
        <v>12</v>
      </c>
      <c r="L37" s="39" t="s">
        <v>13</v>
      </c>
      <c r="M37" s="41"/>
      <c r="N37" s="40"/>
      <c r="O37" s="100" t="s">
        <v>14</v>
      </c>
      <c r="P37" s="101"/>
    </row>
    <row r="38" spans="2:19" ht="82.5" customHeight="1" x14ac:dyDescent="0.25">
      <c r="B38" s="89"/>
      <c r="C38" s="90"/>
      <c r="D38" s="89"/>
      <c r="E38" s="90"/>
      <c r="F38" s="90"/>
      <c r="G38" s="90"/>
      <c r="H38" s="90"/>
      <c r="I38" s="86"/>
      <c r="J38" s="86"/>
      <c r="K38" s="84"/>
      <c r="L38" s="38" t="s">
        <v>15</v>
      </c>
      <c r="M38" s="38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2">
        <v>1</v>
      </c>
      <c r="C39" s="103"/>
      <c r="D39" s="91">
        <v>2</v>
      </c>
      <c r="E39" s="92"/>
      <c r="F39" s="92"/>
      <c r="G39" s="92"/>
      <c r="H39" s="92"/>
      <c r="I39" s="93"/>
      <c r="J39" s="11">
        <v>3</v>
      </c>
      <c r="K39" s="12">
        <v>4</v>
      </c>
      <c r="L39" s="97">
        <v>5</v>
      </c>
      <c r="M39" s="97"/>
      <c r="N39" s="12">
        <v>6</v>
      </c>
      <c r="O39" s="12">
        <v>7</v>
      </c>
      <c r="P39" s="13">
        <v>8</v>
      </c>
    </row>
    <row r="40" spans="2:19" ht="29.1" customHeight="1" x14ac:dyDescent="0.25">
      <c r="B40" s="104" t="s">
        <v>38</v>
      </c>
      <c r="C40" s="105"/>
      <c r="D40" s="80" t="s">
        <v>37</v>
      </c>
      <c r="E40" s="81"/>
      <c r="F40" s="81"/>
      <c r="G40" s="81"/>
      <c r="H40" s="81"/>
      <c r="I40" s="82"/>
      <c r="J40" s="15" t="s">
        <v>45</v>
      </c>
      <c r="K40" s="16">
        <f>SUM(K41:K43)</f>
        <v>6.8900000000000006</v>
      </c>
      <c r="L40" s="68">
        <v>2272.5</v>
      </c>
      <c r="M40" s="68"/>
      <c r="N40" s="17">
        <f>K40*L40*12</f>
        <v>187890.30000000002</v>
      </c>
      <c r="O40" s="18"/>
      <c r="P40" s="18">
        <f>SUM(P41:P43)</f>
        <v>190212.06</v>
      </c>
      <c r="S40" s="79"/>
    </row>
    <row r="41" spans="2:19" ht="17.100000000000001" customHeight="1" x14ac:dyDescent="0.25">
      <c r="B41" s="44" t="s">
        <v>40</v>
      </c>
      <c r="C41" s="46"/>
      <c r="D41" s="94" t="s">
        <v>41</v>
      </c>
      <c r="E41" s="95"/>
      <c r="F41" s="95"/>
      <c r="G41" s="95"/>
      <c r="H41" s="95"/>
      <c r="I41" s="96"/>
      <c r="J41" s="13" t="s">
        <v>45</v>
      </c>
      <c r="K41" s="19">
        <f>1.39+0.85+0.3</f>
        <v>2.5399999999999996</v>
      </c>
      <c r="L41" s="44">
        <v>2272.5</v>
      </c>
      <c r="M41" s="46"/>
      <c r="N41" s="20">
        <f>K41*L41*12</f>
        <v>69265.799999999988</v>
      </c>
      <c r="O41" s="21">
        <v>2272.5</v>
      </c>
      <c r="P41" s="21">
        <v>69265.8</v>
      </c>
      <c r="S41" s="79"/>
    </row>
    <row r="42" spans="2:19" ht="29.1" customHeight="1" x14ac:dyDescent="0.25">
      <c r="B42" s="44" t="s">
        <v>42</v>
      </c>
      <c r="C42" s="46"/>
      <c r="D42" s="94" t="s">
        <v>43</v>
      </c>
      <c r="E42" s="95"/>
      <c r="F42" s="95"/>
      <c r="G42" s="95"/>
      <c r="H42" s="95"/>
      <c r="I42" s="96"/>
      <c r="J42" s="13" t="s">
        <v>45</v>
      </c>
      <c r="K42" s="19">
        <f>3.77+0.51</f>
        <v>4.28</v>
      </c>
      <c r="L42" s="43">
        <v>2272.5</v>
      </c>
      <c r="M42" s="43"/>
      <c r="N42" s="22">
        <f t="shared" ref="N42:N55" si="0">K42*L42*12</f>
        <v>116715.6</v>
      </c>
      <c r="O42" s="21">
        <v>2272.5</v>
      </c>
      <c r="P42" s="21">
        <f>116715.6+2321.76</f>
        <v>119037.36</v>
      </c>
      <c r="S42" s="79"/>
    </row>
    <row r="43" spans="2:19" ht="29.1" customHeight="1" x14ac:dyDescent="0.25">
      <c r="B43" s="44" t="s">
        <v>44</v>
      </c>
      <c r="C43" s="46"/>
      <c r="D43" s="94" t="s">
        <v>87</v>
      </c>
      <c r="E43" s="95"/>
      <c r="F43" s="95"/>
      <c r="G43" s="95"/>
      <c r="H43" s="95"/>
      <c r="I43" s="96"/>
      <c r="J43" s="13" t="s">
        <v>45</v>
      </c>
      <c r="K43" s="19">
        <v>7.0000000000000007E-2</v>
      </c>
      <c r="L43" s="44">
        <v>2272.5</v>
      </c>
      <c r="M43" s="46"/>
      <c r="N43" s="20">
        <f t="shared" si="0"/>
        <v>1908.9</v>
      </c>
      <c r="O43" s="21">
        <v>2272.5</v>
      </c>
      <c r="P43" s="21">
        <v>1908.9</v>
      </c>
      <c r="S43" s="79"/>
    </row>
    <row r="44" spans="2:19" ht="42.75" customHeight="1" x14ac:dyDescent="0.25">
      <c r="B44" s="60" t="s">
        <v>19</v>
      </c>
      <c r="C44" s="61"/>
      <c r="D44" s="72" t="s">
        <v>46</v>
      </c>
      <c r="E44" s="73"/>
      <c r="F44" s="73"/>
      <c r="G44" s="73"/>
      <c r="H44" s="73"/>
      <c r="I44" s="74"/>
      <c r="J44" s="15" t="s">
        <v>45</v>
      </c>
      <c r="K44" s="18">
        <f>SUM(K45:K45)</f>
        <v>1.81</v>
      </c>
      <c r="L44" s="68">
        <v>2272.5</v>
      </c>
      <c r="M44" s="68"/>
      <c r="N44" s="17">
        <f t="shared" si="0"/>
        <v>49358.700000000004</v>
      </c>
      <c r="O44" s="23"/>
      <c r="P44" s="23">
        <f>P45</f>
        <v>35564.410000000003</v>
      </c>
      <c r="S44" s="79"/>
    </row>
    <row r="45" spans="2:19" x14ac:dyDescent="0.25">
      <c r="B45" s="44" t="s">
        <v>47</v>
      </c>
      <c r="C45" s="46"/>
      <c r="D45" s="69" t="s">
        <v>48</v>
      </c>
      <c r="E45" s="70"/>
      <c r="F45" s="70"/>
      <c r="G45" s="70"/>
      <c r="H45" s="70"/>
      <c r="I45" s="71"/>
      <c r="J45" s="13" t="s">
        <v>45</v>
      </c>
      <c r="K45" s="37">
        <f>0.2+0.46+0.35+0.09+0.18+0.53</f>
        <v>1.81</v>
      </c>
      <c r="L45" s="44">
        <v>2272.5</v>
      </c>
      <c r="M45" s="46"/>
      <c r="N45" s="20">
        <f t="shared" si="0"/>
        <v>49358.700000000004</v>
      </c>
      <c r="O45" s="21">
        <v>2272.5</v>
      </c>
      <c r="P45" s="21">
        <v>35564.410000000003</v>
      </c>
      <c r="S45" s="79"/>
    </row>
    <row r="46" spans="2:19" ht="42.95" customHeight="1" x14ac:dyDescent="0.25">
      <c r="B46" s="60" t="s">
        <v>26</v>
      </c>
      <c r="C46" s="61"/>
      <c r="D46" s="72" t="s">
        <v>49</v>
      </c>
      <c r="E46" s="73"/>
      <c r="F46" s="73"/>
      <c r="G46" s="73"/>
      <c r="H46" s="73"/>
      <c r="I46" s="74"/>
      <c r="J46" s="15" t="s">
        <v>45</v>
      </c>
      <c r="K46" s="16">
        <f>SUM(K47)</f>
        <v>1.1200000000000001</v>
      </c>
      <c r="L46" s="60">
        <v>2272.5</v>
      </c>
      <c r="M46" s="61"/>
      <c r="N46" s="24">
        <f t="shared" si="0"/>
        <v>30542.400000000001</v>
      </c>
      <c r="O46" s="23"/>
      <c r="P46" s="23">
        <f>P47</f>
        <v>61457.1</v>
      </c>
      <c r="S46" s="79"/>
    </row>
    <row r="47" spans="2:19" ht="29.1" customHeight="1" x14ac:dyDescent="0.25">
      <c r="B47" s="107" t="s">
        <v>50</v>
      </c>
      <c r="C47" s="108"/>
      <c r="D47" s="62" t="s">
        <v>51</v>
      </c>
      <c r="E47" s="63"/>
      <c r="F47" s="63"/>
      <c r="G47" s="63"/>
      <c r="H47" s="63"/>
      <c r="I47" s="64"/>
      <c r="J47" s="13" t="s">
        <v>45</v>
      </c>
      <c r="K47" s="37">
        <f>0.19+0.17+0.07+0.35+0.15+0.19</f>
        <v>1.1200000000000001</v>
      </c>
      <c r="L47" s="43">
        <v>2272.5</v>
      </c>
      <c r="M47" s="43"/>
      <c r="N47" s="22">
        <f t="shared" si="0"/>
        <v>30542.400000000001</v>
      </c>
      <c r="O47" s="21">
        <v>2272.5</v>
      </c>
      <c r="P47" s="21">
        <v>61457.1</v>
      </c>
      <c r="S47" s="79"/>
    </row>
    <row r="48" spans="2:19" x14ac:dyDescent="0.25">
      <c r="B48" s="60" t="s">
        <v>27</v>
      </c>
      <c r="C48" s="61"/>
      <c r="D48" s="72" t="s">
        <v>55</v>
      </c>
      <c r="E48" s="73"/>
      <c r="F48" s="73"/>
      <c r="G48" s="73"/>
      <c r="H48" s="73"/>
      <c r="I48" s="74"/>
      <c r="J48" s="15" t="s">
        <v>45</v>
      </c>
      <c r="K48" s="18">
        <f>SUM(K49:K55)</f>
        <v>4.76</v>
      </c>
      <c r="L48" s="68">
        <v>2272.5</v>
      </c>
      <c r="M48" s="68"/>
      <c r="N48" s="17">
        <f>SUM(N49:N55)</f>
        <v>129805.2</v>
      </c>
      <c r="O48" s="23"/>
      <c r="P48" s="23">
        <f>SUM(P49:P55)</f>
        <v>123921.82999999999</v>
      </c>
      <c r="S48" s="79"/>
    </row>
    <row r="49" spans="2:19" ht="72.599999999999994" customHeight="1" x14ac:dyDescent="0.25">
      <c r="B49" s="66" t="s">
        <v>53</v>
      </c>
      <c r="C49" s="67"/>
      <c r="D49" s="62" t="s">
        <v>52</v>
      </c>
      <c r="E49" s="63"/>
      <c r="F49" s="63"/>
      <c r="G49" s="63"/>
      <c r="H49" s="63"/>
      <c r="I49" s="64"/>
      <c r="J49" s="13" t="s">
        <v>45</v>
      </c>
      <c r="K49" s="19">
        <v>0.39</v>
      </c>
      <c r="L49" s="44">
        <v>2272.5</v>
      </c>
      <c r="M49" s="46"/>
      <c r="N49" s="20">
        <f t="shared" si="0"/>
        <v>10635.3</v>
      </c>
      <c r="O49" s="21">
        <v>2272.5</v>
      </c>
      <c r="P49" s="21">
        <v>10635.3</v>
      </c>
      <c r="S49" s="79"/>
    </row>
    <row r="50" spans="2:19" ht="27" customHeight="1" x14ac:dyDescent="0.25">
      <c r="B50" s="66" t="s">
        <v>54</v>
      </c>
      <c r="C50" s="67"/>
      <c r="D50" s="59" t="s">
        <v>56</v>
      </c>
      <c r="E50" s="59"/>
      <c r="F50" s="59"/>
      <c r="G50" s="59"/>
      <c r="H50" s="59"/>
      <c r="I50" s="59"/>
      <c r="J50" s="13" t="s">
        <v>45</v>
      </c>
      <c r="K50" s="19">
        <v>0.48</v>
      </c>
      <c r="L50" s="43">
        <v>2272.5</v>
      </c>
      <c r="M50" s="43"/>
      <c r="N50" s="22">
        <f t="shared" si="0"/>
        <v>13089.599999999999</v>
      </c>
      <c r="O50" s="21">
        <v>2272.5</v>
      </c>
      <c r="P50" s="21">
        <v>15775.22</v>
      </c>
      <c r="S50" s="79"/>
    </row>
    <row r="51" spans="2:19" x14ac:dyDescent="0.25">
      <c r="B51" s="66" t="s">
        <v>57</v>
      </c>
      <c r="C51" s="67"/>
      <c r="D51" s="69" t="s">
        <v>58</v>
      </c>
      <c r="E51" s="70"/>
      <c r="F51" s="70"/>
      <c r="G51" s="70"/>
      <c r="H51" s="70"/>
      <c r="I51" s="71"/>
      <c r="J51" s="13" t="s">
        <v>45</v>
      </c>
      <c r="K51" s="19">
        <v>0.99</v>
      </c>
      <c r="L51" s="44">
        <v>2272.5</v>
      </c>
      <c r="M51" s="46"/>
      <c r="N51" s="20">
        <f t="shared" si="0"/>
        <v>26997.300000000003</v>
      </c>
      <c r="O51" s="21">
        <v>2272.5</v>
      </c>
      <c r="P51" s="21">
        <v>21600</v>
      </c>
      <c r="S51" s="79"/>
    </row>
    <row r="52" spans="2:19" ht="26.45" customHeight="1" x14ac:dyDescent="0.25">
      <c r="B52" s="66" t="s">
        <v>89</v>
      </c>
      <c r="C52" s="67"/>
      <c r="D52" s="69" t="s">
        <v>59</v>
      </c>
      <c r="E52" s="70"/>
      <c r="F52" s="70"/>
      <c r="G52" s="70"/>
      <c r="H52" s="70"/>
      <c r="I52" s="71"/>
      <c r="J52" s="13" t="s">
        <v>45</v>
      </c>
      <c r="K52" s="19">
        <f>0.13+0.21</f>
        <v>0.33999999999999997</v>
      </c>
      <c r="L52" s="44">
        <v>2272.5</v>
      </c>
      <c r="M52" s="46"/>
      <c r="N52" s="22">
        <f t="shared" si="0"/>
        <v>9271.7999999999993</v>
      </c>
      <c r="O52" s="21">
        <v>2272.5</v>
      </c>
      <c r="P52" s="21">
        <v>0</v>
      </c>
      <c r="S52" s="79"/>
    </row>
    <row r="53" spans="2:19" ht="15.95" customHeight="1" x14ac:dyDescent="0.25">
      <c r="B53" s="66" t="s">
        <v>60</v>
      </c>
      <c r="C53" s="67"/>
      <c r="D53" s="69" t="s">
        <v>61</v>
      </c>
      <c r="E53" s="70"/>
      <c r="F53" s="70"/>
      <c r="G53" s="70"/>
      <c r="H53" s="70"/>
      <c r="I53" s="71"/>
      <c r="J53" s="13" t="s">
        <v>45</v>
      </c>
      <c r="K53" s="19">
        <v>0.16</v>
      </c>
      <c r="L53" s="43">
        <v>2272.5</v>
      </c>
      <c r="M53" s="43"/>
      <c r="N53" s="20">
        <f t="shared" si="0"/>
        <v>4363.2000000000007</v>
      </c>
      <c r="O53" s="21">
        <v>2272.5</v>
      </c>
      <c r="P53" s="21">
        <v>5128.24</v>
      </c>
      <c r="S53" s="79"/>
    </row>
    <row r="54" spans="2:19" ht="15" customHeight="1" x14ac:dyDescent="0.25">
      <c r="B54" s="106" t="s">
        <v>90</v>
      </c>
      <c r="C54" s="106"/>
      <c r="D54" s="59" t="s">
        <v>62</v>
      </c>
      <c r="E54" s="59"/>
      <c r="F54" s="59"/>
      <c r="G54" s="59"/>
      <c r="H54" s="59"/>
      <c r="I54" s="59"/>
      <c r="J54" s="36" t="s">
        <v>45</v>
      </c>
      <c r="K54" s="35">
        <v>0.5</v>
      </c>
      <c r="L54" s="44">
        <v>2272.5</v>
      </c>
      <c r="M54" s="46"/>
      <c r="N54" s="22">
        <f t="shared" ref="N54" si="1">K54*L54*12</f>
        <v>13635</v>
      </c>
      <c r="O54" s="21">
        <v>2272.5</v>
      </c>
      <c r="P54" s="21">
        <v>18970.07</v>
      </c>
      <c r="S54" s="79"/>
    </row>
    <row r="55" spans="2:19" ht="15" customHeight="1" x14ac:dyDescent="0.25">
      <c r="B55" s="106" t="s">
        <v>98</v>
      </c>
      <c r="C55" s="106"/>
      <c r="D55" s="59" t="s">
        <v>99</v>
      </c>
      <c r="E55" s="59"/>
      <c r="F55" s="59"/>
      <c r="G55" s="59"/>
      <c r="H55" s="59"/>
      <c r="I55" s="59"/>
      <c r="J55" s="13" t="s">
        <v>45</v>
      </c>
      <c r="K55" s="19">
        <v>1.9</v>
      </c>
      <c r="L55" s="44">
        <v>2272.5</v>
      </c>
      <c r="M55" s="46"/>
      <c r="N55" s="22">
        <f t="shared" si="0"/>
        <v>51813</v>
      </c>
      <c r="O55" s="21">
        <v>2272.5</v>
      </c>
      <c r="P55" s="21">
        <v>51813</v>
      </c>
      <c r="S55" s="79"/>
    </row>
    <row r="56" spans="2:19" x14ac:dyDescent="0.25">
      <c r="B56" s="25"/>
      <c r="C56" s="26" t="s">
        <v>18</v>
      </c>
      <c r="D56" s="2"/>
      <c r="E56" s="3"/>
      <c r="F56" s="3"/>
      <c r="G56" s="3"/>
      <c r="H56" s="3"/>
      <c r="I56" s="4"/>
      <c r="J56" s="15" t="s">
        <v>45</v>
      </c>
      <c r="K56" s="27">
        <f>K48+K46+K44+K40</f>
        <v>14.58</v>
      </c>
      <c r="L56" s="60" t="s">
        <v>25</v>
      </c>
      <c r="M56" s="61"/>
      <c r="N56" s="24">
        <f>N48+N46+N44+N40</f>
        <v>397596.60000000003</v>
      </c>
      <c r="O56" s="18" t="s">
        <v>25</v>
      </c>
      <c r="P56" s="23">
        <f>P40+P44+P46+P48</f>
        <v>411155.4</v>
      </c>
    </row>
    <row r="57" spans="2:19" ht="9" customHeight="1" x14ac:dyDescent="0.25">
      <c r="D57" s="1"/>
      <c r="E57" s="1"/>
      <c r="F57" s="1"/>
      <c r="G57" s="1"/>
      <c r="H57" s="1"/>
      <c r="I57" s="1"/>
      <c r="J57" s="28"/>
    </row>
    <row r="58" spans="2:19" ht="14.45" customHeight="1" x14ac:dyDescent="0.25">
      <c r="B58" s="65" t="s">
        <v>19</v>
      </c>
      <c r="C58" s="65"/>
      <c r="D58" s="29" t="s">
        <v>75</v>
      </c>
    </row>
    <row r="59" spans="2:19" x14ac:dyDescent="0.25">
      <c r="C59" s="42" t="s">
        <v>74</v>
      </c>
      <c r="D59" s="42"/>
      <c r="E59" s="42"/>
      <c r="F59" s="42"/>
      <c r="G59" s="42"/>
      <c r="H59" s="42"/>
      <c r="I59" s="42"/>
    </row>
    <row r="60" spans="2:19" x14ac:dyDescent="0.25">
      <c r="D60" s="29" t="s">
        <v>100</v>
      </c>
    </row>
    <row r="61" spans="2:19" x14ac:dyDescent="0.25">
      <c r="D61" s="29" t="s">
        <v>76</v>
      </c>
    </row>
    <row r="62" spans="2:19" x14ac:dyDescent="0.25">
      <c r="C62" s="42" t="s">
        <v>102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</row>
    <row r="63" spans="2:19" x14ac:dyDescent="0.25">
      <c r="D63" s="42" t="s">
        <v>101</v>
      </c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</row>
    <row r="64" spans="2:19" x14ac:dyDescent="0.25">
      <c r="D64" s="42" t="s">
        <v>103</v>
      </c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</row>
    <row r="65" spans="2:16" ht="8.4499999999999993" customHeight="1" x14ac:dyDescent="0.25"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</row>
    <row r="66" spans="2:16" hidden="1" x14ac:dyDescent="0.25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</row>
    <row r="67" spans="2:16" hidden="1" x14ac:dyDescent="0.25"/>
    <row r="68" spans="2:16" ht="6.95" hidden="1" customHeight="1" x14ac:dyDescent="0.25"/>
    <row r="69" spans="2:16" ht="0.95" hidden="1" customHeight="1" x14ac:dyDescent="0.25"/>
    <row r="70" spans="2:16" ht="119.1" customHeight="1" x14ac:dyDescent="0.25">
      <c r="B70" s="38" t="s">
        <v>20</v>
      </c>
      <c r="C70" s="38"/>
      <c r="D70" s="38" t="s">
        <v>21</v>
      </c>
      <c r="E70" s="38"/>
      <c r="F70" s="38"/>
      <c r="G70" s="38"/>
      <c r="H70" s="38"/>
      <c r="I70" s="38" t="s">
        <v>22</v>
      </c>
      <c r="J70" s="38"/>
      <c r="K70" s="38" t="s">
        <v>24</v>
      </c>
      <c r="L70" s="38"/>
      <c r="M70" s="38" t="s">
        <v>96</v>
      </c>
      <c r="N70" s="38"/>
      <c r="O70" s="38" t="s">
        <v>23</v>
      </c>
      <c r="P70" s="38"/>
    </row>
    <row r="71" spans="2:16" s="14" customFormat="1" ht="14.45" customHeight="1" x14ac:dyDescent="0.2">
      <c r="B71" s="47">
        <v>1</v>
      </c>
      <c r="C71" s="47"/>
      <c r="D71" s="78">
        <v>2</v>
      </c>
      <c r="E71" s="78"/>
      <c r="F71" s="78"/>
      <c r="G71" s="78"/>
      <c r="H71" s="78"/>
      <c r="I71" s="47">
        <v>3</v>
      </c>
      <c r="J71" s="47"/>
      <c r="K71" s="47">
        <v>4</v>
      </c>
      <c r="L71" s="47"/>
      <c r="M71" s="47">
        <v>5</v>
      </c>
      <c r="N71" s="47"/>
      <c r="O71" s="47">
        <v>6</v>
      </c>
      <c r="P71" s="47"/>
    </row>
    <row r="72" spans="2:16" x14ac:dyDescent="0.25">
      <c r="B72" s="43"/>
      <c r="C72" s="43"/>
      <c r="D72" s="75" t="s">
        <v>104</v>
      </c>
      <c r="E72" s="76"/>
      <c r="F72" s="76"/>
      <c r="G72" s="76"/>
      <c r="H72" s="77"/>
      <c r="I72" s="75" t="s">
        <v>104</v>
      </c>
      <c r="J72" s="77"/>
      <c r="K72" s="44" t="s">
        <v>104</v>
      </c>
      <c r="L72" s="46"/>
      <c r="M72" s="44" t="s">
        <v>104</v>
      </c>
      <c r="N72" s="46"/>
      <c r="O72" s="44"/>
      <c r="P72" s="46"/>
    </row>
    <row r="73" spans="2:16" x14ac:dyDescent="0.25">
      <c r="B73" s="30" t="s">
        <v>18</v>
      </c>
      <c r="C73" s="30"/>
      <c r="D73" s="31"/>
      <c r="E73" s="32"/>
      <c r="F73" s="32"/>
      <c r="G73" s="32"/>
      <c r="H73" s="32"/>
      <c r="I73" s="32"/>
      <c r="J73" s="33"/>
      <c r="K73" s="44"/>
      <c r="L73" s="46"/>
      <c r="M73" s="44" t="s">
        <v>25</v>
      </c>
      <c r="N73" s="46"/>
      <c r="O73" s="44" t="s">
        <v>25</v>
      </c>
      <c r="P73" s="46"/>
    </row>
    <row r="74" spans="2:16" ht="7.5" customHeight="1" x14ac:dyDescent="0.25"/>
    <row r="75" spans="2:16" x14ac:dyDescent="0.25">
      <c r="B75" s="65" t="s">
        <v>26</v>
      </c>
      <c r="C75" s="65"/>
      <c r="D75" s="5" t="s">
        <v>105</v>
      </c>
    </row>
    <row r="76" spans="2:16" x14ac:dyDescent="0.25">
      <c r="B76" s="65" t="s">
        <v>27</v>
      </c>
      <c r="C76" s="65"/>
      <c r="D76" s="5" t="s">
        <v>63</v>
      </c>
    </row>
    <row r="77" spans="2:16" x14ac:dyDescent="0.25">
      <c r="B77" s="5" t="s">
        <v>64</v>
      </c>
    </row>
    <row r="78" spans="2:16" ht="9.6" customHeight="1" x14ac:dyDescent="0.25"/>
    <row r="79" spans="2:16" ht="68.45" customHeight="1" x14ac:dyDescent="0.25">
      <c r="B79" s="39" t="s">
        <v>20</v>
      </c>
      <c r="C79" s="41"/>
      <c r="D79" s="87" t="s">
        <v>28</v>
      </c>
      <c r="E79" s="88"/>
      <c r="F79" s="88"/>
      <c r="G79" s="85"/>
      <c r="H79" s="38" t="s">
        <v>29</v>
      </c>
      <c r="I79" s="38"/>
      <c r="J79" s="38"/>
      <c r="K79" s="38"/>
      <c r="L79" s="38" t="s">
        <v>97</v>
      </c>
      <c r="M79" s="38"/>
      <c r="N79" s="38"/>
      <c r="O79" s="38"/>
      <c r="P79" s="38"/>
    </row>
    <row r="80" spans="2:16" x14ac:dyDescent="0.25">
      <c r="B80" s="44">
        <v>1</v>
      </c>
      <c r="C80" s="45"/>
      <c r="D80" s="43">
        <v>2</v>
      </c>
      <c r="E80" s="43"/>
      <c r="F80" s="43"/>
      <c r="G80" s="43"/>
      <c r="H80" s="43">
        <v>3</v>
      </c>
      <c r="I80" s="43"/>
      <c r="J80" s="43"/>
      <c r="K80" s="43"/>
      <c r="L80" s="43">
        <v>4</v>
      </c>
      <c r="M80" s="43"/>
      <c r="N80" s="43"/>
      <c r="O80" s="43"/>
      <c r="P80" s="43"/>
    </row>
    <row r="81" spans="2:16" x14ac:dyDescent="0.25">
      <c r="B81" s="44"/>
      <c r="C81" s="45"/>
      <c r="D81" s="44"/>
      <c r="E81" s="45"/>
      <c r="F81" s="45"/>
      <c r="G81" s="46"/>
      <c r="H81" s="44"/>
      <c r="I81" s="45"/>
      <c r="J81" s="45"/>
      <c r="K81" s="46"/>
      <c r="L81" s="43"/>
      <c r="M81" s="43"/>
      <c r="N81" s="43"/>
      <c r="O81" s="43"/>
      <c r="P81" s="43"/>
    </row>
    <row r="83" spans="2:16" x14ac:dyDescent="0.25">
      <c r="B83" s="65" t="s">
        <v>30</v>
      </c>
      <c r="C83" s="65"/>
      <c r="D83" s="42" t="s">
        <v>77</v>
      </c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</row>
    <row r="84" spans="2:16" x14ac:dyDescent="0.25">
      <c r="B84" s="29" t="s">
        <v>78</v>
      </c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</row>
    <row r="85" spans="2:16" x14ac:dyDescent="0.25">
      <c r="B85" s="42" t="s">
        <v>79</v>
      </c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</row>
    <row r="86" spans="2:16" x14ac:dyDescent="0.25">
      <c r="B86" s="42" t="s">
        <v>80</v>
      </c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</row>
    <row r="87" spans="2:16" x14ac:dyDescent="0.25">
      <c r="B87" s="42" t="s">
        <v>81</v>
      </c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</row>
    <row r="88" spans="2:16" ht="3" customHeight="1" x14ac:dyDescent="0.25"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</row>
    <row r="89" spans="2:16" ht="0.6" customHeight="1" x14ac:dyDescent="0.25"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</row>
    <row r="90" spans="2:16" ht="3.95" customHeight="1" x14ac:dyDescent="0.25"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</row>
    <row r="91" spans="2:16" ht="46.5" customHeight="1" x14ac:dyDescent="0.25">
      <c r="B91" s="38" t="s">
        <v>20</v>
      </c>
      <c r="C91" s="38"/>
      <c r="D91" s="39" t="s">
        <v>32</v>
      </c>
      <c r="E91" s="41"/>
      <c r="F91" s="41"/>
      <c r="G91" s="40"/>
      <c r="H91" s="39" t="s">
        <v>33</v>
      </c>
      <c r="I91" s="41"/>
      <c r="J91" s="40"/>
      <c r="K91" s="39" t="s">
        <v>34</v>
      </c>
      <c r="L91" s="40"/>
      <c r="M91" s="39" t="s">
        <v>35</v>
      </c>
      <c r="N91" s="40"/>
      <c r="O91" s="38" t="s">
        <v>31</v>
      </c>
      <c r="P91" s="38"/>
    </row>
    <row r="92" spans="2:16" x14ac:dyDescent="0.25">
      <c r="B92" s="47">
        <v>1</v>
      </c>
      <c r="C92" s="47"/>
      <c r="D92" s="47">
        <v>2</v>
      </c>
      <c r="E92" s="47"/>
      <c r="F92" s="47"/>
      <c r="G92" s="47"/>
      <c r="H92" s="47">
        <v>3</v>
      </c>
      <c r="I92" s="47"/>
      <c r="J92" s="47"/>
      <c r="K92" s="47">
        <v>4</v>
      </c>
      <c r="L92" s="47"/>
      <c r="M92" s="43">
        <v>5</v>
      </c>
      <c r="N92" s="43"/>
      <c r="O92" s="43">
        <v>6</v>
      </c>
      <c r="P92" s="43"/>
    </row>
    <row r="93" spans="2:16" ht="29.1" customHeight="1" x14ac:dyDescent="0.25">
      <c r="B93" s="109" t="s">
        <v>38</v>
      </c>
      <c r="C93" s="109"/>
      <c r="D93" s="52" t="s">
        <v>36</v>
      </c>
      <c r="E93" s="52"/>
      <c r="F93" s="52"/>
      <c r="G93" s="52"/>
      <c r="H93" s="48">
        <f>252756.69-3838.9</f>
        <v>248917.79</v>
      </c>
      <c r="I93" s="48"/>
      <c r="J93" s="48"/>
      <c r="K93" s="48">
        <v>502270.21</v>
      </c>
      <c r="L93" s="48"/>
      <c r="M93" s="48">
        <v>388873.03</v>
      </c>
      <c r="N93" s="48"/>
      <c r="O93" s="48">
        <f>H93+K93-M93</f>
        <v>362314.97</v>
      </c>
      <c r="P93" s="48"/>
    </row>
    <row r="94" spans="2:16" ht="29.1" customHeight="1" x14ac:dyDescent="0.25">
      <c r="B94" s="49" t="s">
        <v>19</v>
      </c>
      <c r="C94" s="51"/>
      <c r="D94" s="53" t="s">
        <v>95</v>
      </c>
      <c r="E94" s="54"/>
      <c r="F94" s="54"/>
      <c r="G94" s="55"/>
      <c r="H94" s="56">
        <f>750.16+881.33+1676.9</f>
        <v>3308.3900000000003</v>
      </c>
      <c r="I94" s="57"/>
      <c r="J94" s="58"/>
      <c r="K94" s="56">
        <f>8315.29+9769.47+18796.85</f>
        <v>36881.61</v>
      </c>
      <c r="L94" s="58"/>
      <c r="M94" s="56">
        <f>8373.15+10749.42+14204.46</f>
        <v>33327.03</v>
      </c>
      <c r="N94" s="58"/>
      <c r="O94" s="48">
        <f t="shared" ref="O94:O96" si="2">H94+K94-M94</f>
        <v>6862.9700000000012</v>
      </c>
      <c r="P94" s="48"/>
    </row>
    <row r="95" spans="2:16" ht="26.45" customHeight="1" x14ac:dyDescent="0.25">
      <c r="B95" s="109" t="s">
        <v>26</v>
      </c>
      <c r="C95" s="109"/>
      <c r="D95" s="52" t="s">
        <v>92</v>
      </c>
      <c r="E95" s="52"/>
      <c r="F95" s="52"/>
      <c r="G95" s="52"/>
      <c r="H95" s="48">
        <v>0</v>
      </c>
      <c r="I95" s="48"/>
      <c r="J95" s="48"/>
      <c r="K95" s="48">
        <v>9130</v>
      </c>
      <c r="L95" s="48"/>
      <c r="M95" s="48">
        <v>6000</v>
      </c>
      <c r="N95" s="48"/>
      <c r="O95" s="48">
        <f t="shared" si="2"/>
        <v>3130</v>
      </c>
      <c r="P95" s="48"/>
    </row>
    <row r="96" spans="2:16" x14ac:dyDescent="0.25">
      <c r="B96" s="49" t="s">
        <v>18</v>
      </c>
      <c r="C96" s="50"/>
      <c r="D96" s="50"/>
      <c r="E96" s="50"/>
      <c r="F96" s="50"/>
      <c r="G96" s="51"/>
      <c r="H96" s="48">
        <f>SUM(H93:J95)</f>
        <v>252226.18000000002</v>
      </c>
      <c r="I96" s="48"/>
      <c r="J96" s="48"/>
      <c r="K96" s="48">
        <f>SUM(K93:L95)</f>
        <v>548281.82000000007</v>
      </c>
      <c r="L96" s="48"/>
      <c r="M96" s="48">
        <f>SUM(M93:N95)</f>
        <v>428200.06000000006</v>
      </c>
      <c r="N96" s="48"/>
      <c r="O96" s="48">
        <f t="shared" si="2"/>
        <v>372307.94000000006</v>
      </c>
      <c r="P96" s="48"/>
    </row>
    <row r="97" spans="2:16" ht="9.6" customHeight="1" x14ac:dyDescent="0.25">
      <c r="H97" s="34"/>
      <c r="I97" s="34"/>
      <c r="J97" s="34"/>
      <c r="K97" s="34"/>
      <c r="L97" s="34"/>
      <c r="M97" s="34"/>
      <c r="N97" s="34"/>
      <c r="O97" s="34"/>
      <c r="P97" s="34"/>
    </row>
    <row r="98" spans="2:16" ht="5.0999999999999996" customHeight="1" x14ac:dyDescent="0.25">
      <c r="B98" s="65"/>
      <c r="C98" s="65"/>
      <c r="D98" s="65"/>
      <c r="E98" s="65"/>
      <c r="F98" s="65"/>
      <c r="G98" s="65"/>
      <c r="H98" s="65"/>
      <c r="I98" s="65"/>
      <c r="J98" s="65"/>
      <c r="K98" s="65"/>
    </row>
  </sheetData>
  <mergeCells count="167">
    <mergeCell ref="B98:K98"/>
    <mergeCell ref="B95:C95"/>
    <mergeCell ref="B72:C72"/>
    <mergeCell ref="B75:C75"/>
    <mergeCell ref="B76:C76"/>
    <mergeCell ref="B79:C79"/>
    <mergeCell ref="B80:C80"/>
    <mergeCell ref="B83:C83"/>
    <mergeCell ref="B91:C91"/>
    <mergeCell ref="B92:C92"/>
    <mergeCell ref="B93:C93"/>
    <mergeCell ref="B81:C81"/>
    <mergeCell ref="H80:K80"/>
    <mergeCell ref="D80:G80"/>
    <mergeCell ref="D79:G79"/>
    <mergeCell ref="H79:K79"/>
    <mergeCell ref="D93:G93"/>
    <mergeCell ref="H93:J93"/>
    <mergeCell ref="K93:L93"/>
    <mergeCell ref="H96:J96"/>
    <mergeCell ref="K96:L96"/>
    <mergeCell ref="B89:P89"/>
    <mergeCell ref="B90:P90"/>
    <mergeCell ref="M93:N93"/>
    <mergeCell ref="B39:C39"/>
    <mergeCell ref="B40:C40"/>
    <mergeCell ref="B55:C55"/>
    <mergeCell ref="B41:C41"/>
    <mergeCell ref="B42:C42"/>
    <mergeCell ref="B43:C43"/>
    <mergeCell ref="B49:C49"/>
    <mergeCell ref="B47:C47"/>
    <mergeCell ref="B46:C46"/>
    <mergeCell ref="B45:C45"/>
    <mergeCell ref="B50:C50"/>
    <mergeCell ref="B52:C52"/>
    <mergeCell ref="B53:C53"/>
    <mergeCell ref="B48:C48"/>
    <mergeCell ref="B54:C5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S40:S55"/>
    <mergeCell ref="D40:I40"/>
    <mergeCell ref="L47:M47"/>
    <mergeCell ref="L41:M41"/>
    <mergeCell ref="L42:M42"/>
    <mergeCell ref="L43:M43"/>
    <mergeCell ref="L49:M49"/>
    <mergeCell ref="D54:I54"/>
    <mergeCell ref="L54:M54"/>
    <mergeCell ref="C62:P62"/>
    <mergeCell ref="D64:P64"/>
    <mergeCell ref="O73:P73"/>
    <mergeCell ref="D72:H72"/>
    <mergeCell ref="I72:J72"/>
    <mergeCell ref="K72:L72"/>
    <mergeCell ref="K73:L73"/>
    <mergeCell ref="D71:H71"/>
    <mergeCell ref="O70:P70"/>
    <mergeCell ref="M70:N70"/>
    <mergeCell ref="K70:L70"/>
    <mergeCell ref="I70:J70"/>
    <mergeCell ref="D70:H70"/>
    <mergeCell ref="O71:P71"/>
    <mergeCell ref="M71:N71"/>
    <mergeCell ref="M72:N72"/>
    <mergeCell ref="M73:N73"/>
    <mergeCell ref="O72:P72"/>
    <mergeCell ref="C59:I59"/>
    <mergeCell ref="D55:I55"/>
    <mergeCell ref="B44:C44"/>
    <mergeCell ref="D49:I49"/>
    <mergeCell ref="D47:I47"/>
    <mergeCell ref="B58:C58"/>
    <mergeCell ref="B51:C51"/>
    <mergeCell ref="L51:M51"/>
    <mergeCell ref="L52:M52"/>
    <mergeCell ref="L53:M53"/>
    <mergeCell ref="L48:M48"/>
    <mergeCell ref="D51:I51"/>
    <mergeCell ref="D52:I52"/>
    <mergeCell ref="D53:I53"/>
    <mergeCell ref="D48:I48"/>
    <mergeCell ref="D50:I50"/>
    <mergeCell ref="L55:M55"/>
    <mergeCell ref="L50:M50"/>
    <mergeCell ref="L56:M56"/>
    <mergeCell ref="O93:P93"/>
    <mergeCell ref="O92:P92"/>
    <mergeCell ref="M92:N92"/>
    <mergeCell ref="K92:L92"/>
    <mergeCell ref="H92:J92"/>
    <mergeCell ref="M96:N96"/>
    <mergeCell ref="O96:P96"/>
    <mergeCell ref="B96:G96"/>
    <mergeCell ref="D95:G95"/>
    <mergeCell ref="H95:J95"/>
    <mergeCell ref="K95:L95"/>
    <mergeCell ref="M95:N95"/>
    <mergeCell ref="O95:P95"/>
    <mergeCell ref="D92:G92"/>
    <mergeCell ref="B94:C94"/>
    <mergeCell ref="D94:G94"/>
    <mergeCell ref="H94:J94"/>
    <mergeCell ref="K94:L94"/>
    <mergeCell ref="M94:N94"/>
    <mergeCell ref="O94:P94"/>
    <mergeCell ref="O91:P91"/>
    <mergeCell ref="M91:N91"/>
    <mergeCell ref="K91:L91"/>
    <mergeCell ref="H91:J91"/>
    <mergeCell ref="D91:G91"/>
    <mergeCell ref="D63:P63"/>
    <mergeCell ref="D65:P65"/>
    <mergeCell ref="L81:P81"/>
    <mergeCell ref="H81:K81"/>
    <mergeCell ref="D81:G81"/>
    <mergeCell ref="K71:L71"/>
    <mergeCell ref="I71:J71"/>
    <mergeCell ref="D83:P83"/>
    <mergeCell ref="B85:P85"/>
    <mergeCell ref="B86:P86"/>
    <mergeCell ref="B87:P87"/>
    <mergeCell ref="B88:P88"/>
    <mergeCell ref="L80:P80"/>
    <mergeCell ref="L79:P79"/>
    <mergeCell ref="B70:C70"/>
    <mergeCell ref="B71:C71"/>
  </mergeCells>
  <pageMargins left="0.7" right="0.7" top="0.75" bottom="0.75" header="0.3" footer="0.3"/>
  <pageSetup paperSize="9" scale="55" orientation="portrait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2026-03-28T10:01:37Z</dcterms:modified>
</cp:coreProperties>
</file>