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7110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42" i="1" l="1"/>
  <c r="P41" i="1"/>
  <c r="K85" i="1" l="1"/>
  <c r="P48" i="1"/>
  <c r="P40" i="1"/>
  <c r="P46" i="1"/>
  <c r="P44" i="1"/>
  <c r="P57" i="1" l="1"/>
  <c r="O106" i="1"/>
  <c r="O107" i="1" l="1"/>
  <c r="K108" i="1" l="1"/>
  <c r="M108" i="1"/>
  <c r="H105" i="1"/>
  <c r="O105" i="1" s="1"/>
  <c r="H108" i="1" l="1"/>
  <c r="O108" i="1" s="1"/>
  <c r="K48" i="1"/>
  <c r="N48" i="1" s="1"/>
  <c r="K46" i="1" l="1"/>
  <c r="N54" i="1" l="1"/>
  <c r="N52" i="1"/>
  <c r="N42" i="1" l="1"/>
  <c r="N43" i="1"/>
  <c r="N45" i="1"/>
  <c r="N47" i="1"/>
  <c r="N49" i="1"/>
  <c r="N50" i="1"/>
  <c r="N51" i="1"/>
  <c r="N53" i="1"/>
  <c r="N55" i="1"/>
  <c r="N41" i="1"/>
  <c r="N46" i="1"/>
  <c r="K44" i="1"/>
  <c r="N44" i="1" s="1"/>
  <c r="K40" i="1"/>
  <c r="N40" i="1" s="1"/>
  <c r="K57" i="1" l="1"/>
  <c r="N57" i="1"/>
</calcChain>
</file>

<file path=xl/sharedStrings.xml><?xml version="1.0" encoding="utf-8"?>
<sst xmlns="http://schemas.openxmlformats.org/spreadsheetml/2006/main" count="201" uniqueCount="136">
  <si>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</si>
  <si>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</si>
  <si>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</si>
  <si>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</si>
  <si>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</si>
  <si>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</si>
  <si>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</si>
  <si>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</si>
  <si>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</si>
  <si>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</si>
  <si>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</si>
  <si>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</si>
  <si>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</si>
  <si>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</si>
  <si>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</si>
  <si>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</si>
  <si>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</si>
  <si>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</si>
  <si>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</si>
  <si>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</si>
  <si>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</si>
  <si>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</si>
  <si>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</si>
  <si>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</si>
  <si>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</si>
  <si>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</si>
  <si>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</si>
  <si>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</si>
  <si>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</si>
  <si>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</si>
  <si>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</si>
  <si>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</si>
  <si>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</si>
  <si>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</si>
  <si>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</si>
  <si>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</si>
  <si>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</si>
  <si>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</si>
  <si>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</si>
  <si>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</si>
  <si>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</si>
  <si>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</si>
  <si>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</si>
  <si>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</si>
  <si>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</si>
  <si>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</si>
  <si>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</si>
  <si>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</si>
  <si>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</si>
  <si>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</si>
  <si>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</si>
  <si>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</si>
  <si>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</si>
  <si>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</si>
  <si>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</si>
  <si>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</si>
  <si>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</si>
  <si>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</si>
  <si>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</si>
  <si>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</si>
  <si>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</si>
  <si>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</si>
  <si>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</si>
  <si>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</si>
  <si>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</si>
  <si>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</si>
  <si>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</si>
  <si>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</si>
  <si>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</si>
  <si>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</si>
  <si>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</si>
  <si>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</si>
  <si>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</si>
  <si>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</si>
  <si>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</si>
  <si>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</si>
  <si>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</si>
  <si>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</si>
  <si>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</si>
  <si>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</si>
  <si>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</si>
  <si>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</si>
  <si>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</si>
  <si>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</si>
  <si>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</si>
  <si>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</si>
  <si>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</si>
  <si>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</si>
  <si>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</si>
  <si>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Непредвиденные работы (форс-мажорные обстоятельства)</t>
  </si>
  <si>
    <t>помещений (без учета помещений, входящих в состав общего имущества многоквартирного дома):__3000,2__кв.м</t>
  </si>
  <si>
    <t>4.7.</t>
  </si>
  <si>
    <t>г. Ангарск,   квартал     76,         дом    11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</si>
  <si>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</si>
  <si>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</si>
  <si>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284922,5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</si>
  <si>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</si>
  <si>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</si>
  <si>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</si>
  <si>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Услуги по управлению многоквартирным домом</t>
  </si>
  <si>
    <t>Содержание, ремонт и подготовка системы отопления к сезонной эксплуатации, содержание, ремонт систем ХВС, ГВС и водоотведения</t>
  </si>
  <si>
    <t>Содержание и ремонт конструктивных элементов, содержание кровли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</si>
  <si>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131408,8</t>
    </r>
    <r>
      <rPr>
        <sz val="11"/>
        <color theme="1"/>
        <rFont val="Times New Roman"/>
        <family val="1"/>
        <charset val="204"/>
      </rPr>
      <t>_руб.</t>
    </r>
  </si>
  <si>
    <t>4.8.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</si>
  <si>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75990,4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</si>
  <si>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340340,9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</si>
  <si>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</si>
  <si>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</si>
  <si>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</si>
  <si>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9.</t>
  </si>
  <si>
    <t>10.</t>
  </si>
  <si>
    <t>11.</t>
  </si>
  <si>
    <t>12.</t>
  </si>
  <si>
    <t>Демонтаж дверных приборов :доводчик</t>
  </si>
  <si>
    <t>Демонтаж скамейки</t>
  </si>
  <si>
    <t xml:space="preserve"> Окраска фасада ВДК с подготовкой (надписи)</t>
  </si>
  <si>
    <t>Окрашивание ранее окрашенных поверхностей стен водоэмульсионными составами</t>
  </si>
  <si>
    <t>Ремонт качели-маятник с окраской</t>
  </si>
  <si>
    <t>Ремонт крыльца</t>
  </si>
  <si>
    <t>Ремонт мусорного контейнера</t>
  </si>
  <si>
    <t>Ремонт скамейки без спинки с окраской</t>
  </si>
  <si>
    <t>Установка дверного доводчика</t>
  </si>
  <si>
    <t>Установка доски объявлений</t>
  </si>
  <si>
    <t>Устройство скамейки со спинкой и с окраской отремонтированных мест</t>
  </si>
  <si>
    <t>Электромонтажные работы (уличное освещение)</t>
  </si>
  <si>
    <t>по факту</t>
  </si>
  <si>
    <t>ГИС ЖКХ</t>
  </si>
  <si>
    <t>0,01 (100 шт)</t>
  </si>
  <si>
    <t>2 (шт)</t>
  </si>
  <si>
    <t>1,55 (1 м2)</t>
  </si>
  <si>
    <t>0,072 (100 м2)</t>
  </si>
  <si>
    <t>1 (шт)</t>
  </si>
  <si>
    <t>0,02 (100 шт)</t>
  </si>
  <si>
    <t>шт</t>
  </si>
  <si>
    <t>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</si>
  <si>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 xml:space="preserve">516874 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</si>
</sst>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4" fontId="2" fillId="0" borderId="9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0"/>
  <sheetViews>
    <sheetView tabSelected="1" topLeftCell="A29" zoomScale="90" zoomScaleNormal="90" workbookViewId="0">
      <selection activeCell="S75" sqref="S75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65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5" t="s">
        <v>4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</row>
    <row r="7" spans="2:16" ht="12.6" customHeight="1" x14ac:dyDescent="0.25">
      <c r="D7" s="75" t="s">
        <v>5</v>
      </c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5" t="s">
        <v>69</v>
      </c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2:16" ht="18" customHeight="1" x14ac:dyDescent="0.25">
      <c r="B10" s="115" t="s">
        <v>92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</row>
    <row r="11" spans="2:16" ht="15.75" x14ac:dyDescent="0.25">
      <c r="D11" s="115" t="s">
        <v>84</v>
      </c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</row>
    <row r="12" spans="2:16" ht="4.5" customHeight="1" x14ac:dyDescent="0.25"/>
    <row r="13" spans="2:16" ht="17.45" customHeight="1" x14ac:dyDescent="0.25">
      <c r="B13" s="115" t="s">
        <v>80</v>
      </c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</row>
    <row r="14" spans="2:16" x14ac:dyDescent="0.25">
      <c r="B14" s="116" t="s">
        <v>6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</row>
    <row r="15" spans="2:16" ht="18.95" customHeight="1" x14ac:dyDescent="0.25">
      <c r="B15" s="115" t="s">
        <v>81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</row>
    <row r="16" spans="2:16" x14ac:dyDescent="0.25">
      <c r="B16" s="116" t="s">
        <v>66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</row>
    <row r="17" spans="2:16" ht="5.0999999999999996" customHeight="1" x14ac:dyDescent="0.25"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</row>
    <row r="18" spans="2:16" ht="15.75" x14ac:dyDescent="0.25">
      <c r="B18" s="115" t="s">
        <v>82</v>
      </c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</row>
    <row r="19" spans="2:16" x14ac:dyDescent="0.25">
      <c r="B19" s="116" t="s">
        <v>67</v>
      </c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</row>
    <row r="20" spans="2:16" ht="9.6" customHeight="1" x14ac:dyDescent="0.25"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</row>
    <row r="21" spans="2:16" ht="9" hidden="1" customHeight="1" x14ac:dyDescent="0.25"/>
    <row r="22" spans="2:16" ht="12" customHeight="1" x14ac:dyDescent="0.25">
      <c r="E22" s="75" t="s">
        <v>68</v>
      </c>
      <c r="F22" s="75"/>
      <c r="G22" s="75"/>
      <c r="H22" s="75"/>
      <c r="I22" s="75"/>
      <c r="J22" s="75"/>
      <c r="K22" s="75"/>
      <c r="L22" s="75"/>
      <c r="M22" s="75"/>
    </row>
    <row r="23" spans="2:16" ht="18" customHeight="1" x14ac:dyDescent="0.25">
      <c r="B23" s="115" t="s">
        <v>86</v>
      </c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</row>
    <row r="24" spans="2:16" x14ac:dyDescent="0.25">
      <c r="B24" s="116" t="s">
        <v>8</v>
      </c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</row>
    <row r="25" spans="2:16" ht="18" customHeight="1" x14ac:dyDescent="0.25">
      <c r="B25" s="115" t="s">
        <v>83</v>
      </c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</row>
    <row r="26" spans="2:16" x14ac:dyDescent="0.25">
      <c r="B26" s="116" t="s">
        <v>70</v>
      </c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</row>
    <row r="27" spans="2:16" ht="5.0999999999999996" customHeight="1" x14ac:dyDescent="0.25">
      <c r="C27" s="116"/>
      <c r="D27" s="116"/>
      <c r="E27" s="116"/>
      <c r="F27" s="116"/>
      <c r="G27" s="116"/>
      <c r="H27" s="116"/>
      <c r="I27" s="116"/>
      <c r="J27" s="116"/>
      <c r="K27" s="116"/>
      <c r="L27" s="116"/>
    </row>
    <row r="28" spans="2:16" ht="18.95" customHeight="1" x14ac:dyDescent="0.25">
      <c r="B28" s="75" t="s">
        <v>71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</row>
    <row r="29" spans="2:16" ht="15.75" x14ac:dyDescent="0.25">
      <c r="B29" s="115" t="s">
        <v>90</v>
      </c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</row>
    <row r="30" spans="2:16" ht="6" customHeight="1" x14ac:dyDescent="0.25"/>
    <row r="31" spans="2:16" ht="9.9499999999999993" hidden="1" customHeight="1" x14ac:dyDescent="0.25"/>
    <row r="32" spans="2:16" ht="15.75" x14ac:dyDescent="0.25">
      <c r="C32" s="75" t="s">
        <v>94</v>
      </c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"/>
    </row>
    <row r="33" spans="2:19" ht="12.95" customHeight="1" x14ac:dyDescent="0.25"/>
    <row r="34" spans="2:19" x14ac:dyDescent="0.25">
      <c r="B34" s="5" t="s">
        <v>63</v>
      </c>
    </row>
    <row r="35" spans="2:19" x14ac:dyDescent="0.25">
      <c r="B35" s="5" t="s">
        <v>64</v>
      </c>
    </row>
    <row r="36" spans="2:19" ht="9.9499999999999993" customHeight="1" x14ac:dyDescent="0.25"/>
    <row r="37" spans="2:19" x14ac:dyDescent="0.25">
      <c r="B37" s="100" t="s">
        <v>9</v>
      </c>
      <c r="C37" s="101"/>
      <c r="D37" s="100" t="s">
        <v>10</v>
      </c>
      <c r="E37" s="101"/>
      <c r="F37" s="101"/>
      <c r="G37" s="101"/>
      <c r="H37" s="101"/>
      <c r="I37" s="98"/>
      <c r="J37" s="98" t="s">
        <v>11</v>
      </c>
      <c r="K37" s="96" t="s">
        <v>12</v>
      </c>
      <c r="L37" s="93" t="s">
        <v>13</v>
      </c>
      <c r="M37" s="94"/>
      <c r="N37" s="95"/>
      <c r="O37" s="91" t="s">
        <v>14</v>
      </c>
      <c r="P37" s="92"/>
    </row>
    <row r="38" spans="2:19" ht="78.75" customHeight="1" x14ac:dyDescent="0.25">
      <c r="B38" s="102"/>
      <c r="C38" s="103"/>
      <c r="D38" s="102"/>
      <c r="E38" s="103"/>
      <c r="F38" s="103"/>
      <c r="G38" s="103"/>
      <c r="H38" s="103"/>
      <c r="I38" s="99"/>
      <c r="J38" s="99"/>
      <c r="K38" s="97"/>
      <c r="L38" s="42" t="s">
        <v>15</v>
      </c>
      <c r="M38" s="42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84">
        <v>1</v>
      </c>
      <c r="C39" s="85"/>
      <c r="D39" s="107">
        <v>2</v>
      </c>
      <c r="E39" s="108"/>
      <c r="F39" s="108"/>
      <c r="G39" s="108"/>
      <c r="H39" s="108"/>
      <c r="I39" s="109"/>
      <c r="J39" s="11">
        <v>3</v>
      </c>
      <c r="K39" s="12">
        <v>4</v>
      </c>
      <c r="L39" s="114">
        <v>5</v>
      </c>
      <c r="M39" s="114"/>
      <c r="N39" s="12">
        <v>6</v>
      </c>
      <c r="O39" s="12">
        <v>7</v>
      </c>
      <c r="P39" s="13">
        <v>8</v>
      </c>
    </row>
    <row r="40" spans="2:19" ht="29.1" customHeight="1" x14ac:dyDescent="0.25">
      <c r="B40" s="117" t="s">
        <v>38</v>
      </c>
      <c r="C40" s="118"/>
      <c r="D40" s="88" t="s">
        <v>37</v>
      </c>
      <c r="E40" s="89"/>
      <c r="F40" s="89"/>
      <c r="G40" s="89"/>
      <c r="H40" s="89"/>
      <c r="I40" s="90"/>
      <c r="J40" s="15" t="s">
        <v>134</v>
      </c>
      <c r="K40" s="16">
        <f>SUM(K41:K43)</f>
        <v>4.3</v>
      </c>
      <c r="L40" s="110">
        <v>3000.2</v>
      </c>
      <c r="M40" s="110"/>
      <c r="N40" s="17">
        <f>K40*L40*12</f>
        <v>154810.31999999998</v>
      </c>
      <c r="O40" s="18">
        <v>3000.2</v>
      </c>
      <c r="P40" s="17">
        <f>SUM(P41:P43)</f>
        <v>152828.69400000002</v>
      </c>
      <c r="S40" s="87"/>
    </row>
    <row r="41" spans="2:19" ht="17.100000000000001" customHeight="1" x14ac:dyDescent="0.25">
      <c r="B41" s="51" t="s">
        <v>40</v>
      </c>
      <c r="C41" s="53"/>
      <c r="D41" s="111" t="s">
        <v>41</v>
      </c>
      <c r="E41" s="112"/>
      <c r="F41" s="112"/>
      <c r="G41" s="112"/>
      <c r="H41" s="112"/>
      <c r="I41" s="113"/>
      <c r="J41" s="13" t="s">
        <v>134</v>
      </c>
      <c r="K41" s="19">
        <v>1.71</v>
      </c>
      <c r="L41" s="51">
        <v>3000.2</v>
      </c>
      <c r="M41" s="53"/>
      <c r="N41" s="20">
        <f>K41*L41*12</f>
        <v>61564.103999999992</v>
      </c>
      <c r="O41" s="33">
        <v>3000.2</v>
      </c>
      <c r="P41" s="21">
        <f>N41</f>
        <v>61564.103999999992</v>
      </c>
      <c r="S41" s="87"/>
    </row>
    <row r="42" spans="2:19" ht="29.1" customHeight="1" x14ac:dyDescent="0.25">
      <c r="B42" s="51" t="s">
        <v>42</v>
      </c>
      <c r="C42" s="53"/>
      <c r="D42" s="111" t="s">
        <v>43</v>
      </c>
      <c r="E42" s="112"/>
      <c r="F42" s="112"/>
      <c r="G42" s="112"/>
      <c r="H42" s="112"/>
      <c r="I42" s="113"/>
      <c r="J42" s="13" t="s">
        <v>134</v>
      </c>
      <c r="K42" s="19">
        <v>2.54</v>
      </c>
      <c r="L42" s="54">
        <v>3000.2</v>
      </c>
      <c r="M42" s="54"/>
      <c r="N42" s="21">
        <f t="shared" ref="N42:N55" si="0">K42*L42*12</f>
        <v>91446.09599999999</v>
      </c>
      <c r="O42" s="33">
        <v>3000.2</v>
      </c>
      <c r="P42" s="21">
        <f>79205.28+1894.07+6518.86+3646.38</f>
        <v>91264.590000000011</v>
      </c>
      <c r="S42" s="87"/>
    </row>
    <row r="43" spans="2:19" ht="29.1" customHeight="1" x14ac:dyDescent="0.25">
      <c r="B43" s="51" t="s">
        <v>44</v>
      </c>
      <c r="C43" s="53"/>
      <c r="D43" s="111" t="s">
        <v>85</v>
      </c>
      <c r="E43" s="112"/>
      <c r="F43" s="112"/>
      <c r="G43" s="112"/>
      <c r="H43" s="112"/>
      <c r="I43" s="113"/>
      <c r="J43" s="13" t="s">
        <v>134</v>
      </c>
      <c r="K43" s="19">
        <v>0.05</v>
      </c>
      <c r="L43" s="51">
        <v>3000.2</v>
      </c>
      <c r="M43" s="53"/>
      <c r="N43" s="20">
        <f t="shared" si="0"/>
        <v>1800.12</v>
      </c>
      <c r="O43" s="33">
        <v>3000.2</v>
      </c>
      <c r="P43" s="21"/>
      <c r="S43" s="87"/>
    </row>
    <row r="44" spans="2:19" ht="45" customHeight="1" x14ac:dyDescent="0.25">
      <c r="B44" s="77" t="s">
        <v>19</v>
      </c>
      <c r="C44" s="78"/>
      <c r="D44" s="104" t="s">
        <v>46</v>
      </c>
      <c r="E44" s="105"/>
      <c r="F44" s="105"/>
      <c r="G44" s="105"/>
      <c r="H44" s="105"/>
      <c r="I44" s="106"/>
      <c r="J44" s="15" t="s">
        <v>134</v>
      </c>
      <c r="K44" s="18">
        <f>SUM(K45:K45)</f>
        <v>0.38</v>
      </c>
      <c r="L44" s="110">
        <v>3000.2</v>
      </c>
      <c r="M44" s="110"/>
      <c r="N44" s="17">
        <f t="shared" si="0"/>
        <v>13680.912</v>
      </c>
      <c r="O44" s="36">
        <v>3000.2</v>
      </c>
      <c r="P44" s="17">
        <f>SUM(P45:P45)</f>
        <v>57278.49</v>
      </c>
      <c r="S44" s="87"/>
    </row>
    <row r="45" spans="2:19" ht="27" customHeight="1" x14ac:dyDescent="0.25">
      <c r="B45" s="51" t="s">
        <v>47</v>
      </c>
      <c r="C45" s="53"/>
      <c r="D45" s="81" t="s">
        <v>101</v>
      </c>
      <c r="E45" s="82"/>
      <c r="F45" s="82"/>
      <c r="G45" s="82"/>
      <c r="H45" s="82"/>
      <c r="I45" s="83"/>
      <c r="J45" s="13" t="s">
        <v>134</v>
      </c>
      <c r="K45" s="37">
        <v>0.38</v>
      </c>
      <c r="L45" s="51">
        <v>3000.2</v>
      </c>
      <c r="M45" s="53"/>
      <c r="N45" s="20">
        <f t="shared" si="0"/>
        <v>13680.912</v>
      </c>
      <c r="O45" s="33">
        <v>3000.2</v>
      </c>
      <c r="P45" s="21">
        <v>57278.49</v>
      </c>
      <c r="S45" s="87"/>
    </row>
    <row r="46" spans="2:19" ht="42.95" customHeight="1" x14ac:dyDescent="0.25">
      <c r="B46" s="77" t="s">
        <v>26</v>
      </c>
      <c r="C46" s="78"/>
      <c r="D46" s="104" t="s">
        <v>48</v>
      </c>
      <c r="E46" s="105"/>
      <c r="F46" s="105"/>
      <c r="G46" s="105"/>
      <c r="H46" s="105"/>
      <c r="I46" s="106"/>
      <c r="J46" s="15" t="s">
        <v>134</v>
      </c>
      <c r="K46" s="16">
        <f>SUM(K47:K47)</f>
        <v>0.84</v>
      </c>
      <c r="L46" s="77">
        <v>3000.2</v>
      </c>
      <c r="M46" s="78"/>
      <c r="N46" s="22">
        <f t="shared" si="0"/>
        <v>30242.015999999996</v>
      </c>
      <c r="O46" s="36">
        <v>3000.2</v>
      </c>
      <c r="P46" s="17">
        <f>SUM(P47:P47)</f>
        <v>77749.539999999994</v>
      </c>
      <c r="S46" s="87"/>
    </row>
    <row r="47" spans="2:19" ht="33.950000000000003" customHeight="1" x14ac:dyDescent="0.25">
      <c r="B47" s="119" t="s">
        <v>49</v>
      </c>
      <c r="C47" s="120"/>
      <c r="D47" s="67" t="s">
        <v>100</v>
      </c>
      <c r="E47" s="68"/>
      <c r="F47" s="68"/>
      <c r="G47" s="68"/>
      <c r="H47" s="68"/>
      <c r="I47" s="69"/>
      <c r="J47" s="13" t="s">
        <v>134</v>
      </c>
      <c r="K47" s="37">
        <v>0.84</v>
      </c>
      <c r="L47" s="54">
        <v>3000.2</v>
      </c>
      <c r="M47" s="54"/>
      <c r="N47" s="21">
        <f t="shared" si="0"/>
        <v>30242.015999999996</v>
      </c>
      <c r="O47" s="33">
        <v>3000.2</v>
      </c>
      <c r="P47" s="21">
        <v>77749.539999999994</v>
      </c>
      <c r="S47" s="87"/>
    </row>
    <row r="48" spans="2:19" x14ac:dyDescent="0.25">
      <c r="B48" s="77" t="s">
        <v>27</v>
      </c>
      <c r="C48" s="78"/>
      <c r="D48" s="104" t="s">
        <v>53</v>
      </c>
      <c r="E48" s="105"/>
      <c r="F48" s="105"/>
      <c r="G48" s="105"/>
      <c r="H48" s="105"/>
      <c r="I48" s="106"/>
      <c r="J48" s="15" t="s">
        <v>134</v>
      </c>
      <c r="K48" s="18">
        <f>SUM(K49:K55)</f>
        <v>2.65</v>
      </c>
      <c r="L48" s="110">
        <v>3000.2</v>
      </c>
      <c r="M48" s="110"/>
      <c r="N48" s="17">
        <f>K48*L48*12+N56</f>
        <v>137961.15999999997</v>
      </c>
      <c r="O48" s="36">
        <v>3000.2</v>
      </c>
      <c r="P48" s="17">
        <f>SUM(P49:P55)+P56</f>
        <v>153026.87</v>
      </c>
      <c r="S48" s="87"/>
    </row>
    <row r="49" spans="2:19" ht="72.599999999999994" customHeight="1" x14ac:dyDescent="0.25">
      <c r="B49" s="70" t="s">
        <v>51</v>
      </c>
      <c r="C49" s="71"/>
      <c r="D49" s="67" t="s">
        <v>50</v>
      </c>
      <c r="E49" s="68"/>
      <c r="F49" s="68"/>
      <c r="G49" s="68"/>
      <c r="H49" s="68"/>
      <c r="I49" s="69"/>
      <c r="J49" s="13" t="s">
        <v>134</v>
      </c>
      <c r="K49" s="19">
        <v>0.14000000000000001</v>
      </c>
      <c r="L49" s="51">
        <v>3000.2</v>
      </c>
      <c r="M49" s="53"/>
      <c r="N49" s="20">
        <f t="shared" si="0"/>
        <v>5040.3360000000002</v>
      </c>
      <c r="O49" s="33">
        <v>3000.2</v>
      </c>
      <c r="P49" s="21">
        <v>4677.84</v>
      </c>
      <c r="S49" s="87"/>
    </row>
    <row r="50" spans="2:19" ht="27" customHeight="1" x14ac:dyDescent="0.25">
      <c r="B50" s="70" t="s">
        <v>52</v>
      </c>
      <c r="C50" s="71"/>
      <c r="D50" s="76" t="s">
        <v>54</v>
      </c>
      <c r="E50" s="76"/>
      <c r="F50" s="76"/>
      <c r="G50" s="76"/>
      <c r="H50" s="76"/>
      <c r="I50" s="76"/>
      <c r="J50" s="13" t="s">
        <v>134</v>
      </c>
      <c r="K50" s="19">
        <v>0.48</v>
      </c>
      <c r="L50" s="54">
        <v>3000.2</v>
      </c>
      <c r="M50" s="54"/>
      <c r="N50" s="21">
        <f t="shared" si="0"/>
        <v>17281.151999999998</v>
      </c>
      <c r="O50" s="33">
        <v>3000.2</v>
      </c>
      <c r="P50" s="21">
        <v>27611.26</v>
      </c>
      <c r="S50" s="87"/>
    </row>
    <row r="51" spans="2:19" x14ac:dyDescent="0.25">
      <c r="B51" s="70" t="s">
        <v>55</v>
      </c>
      <c r="C51" s="71"/>
      <c r="D51" s="81" t="s">
        <v>56</v>
      </c>
      <c r="E51" s="82"/>
      <c r="F51" s="82"/>
      <c r="G51" s="82"/>
      <c r="H51" s="82"/>
      <c r="I51" s="83"/>
      <c r="J51" s="13" t="s">
        <v>134</v>
      </c>
      <c r="K51" s="19">
        <v>0.6</v>
      </c>
      <c r="L51" s="51">
        <v>3000.2</v>
      </c>
      <c r="M51" s="53"/>
      <c r="N51" s="20">
        <f t="shared" si="0"/>
        <v>21601.439999999999</v>
      </c>
      <c r="O51" s="33">
        <v>3000.2</v>
      </c>
      <c r="P51" s="21">
        <v>51433.33</v>
      </c>
      <c r="S51" s="87"/>
    </row>
    <row r="52" spans="2:19" x14ac:dyDescent="0.25">
      <c r="B52" s="70" t="s">
        <v>57</v>
      </c>
      <c r="C52" s="71"/>
      <c r="D52" s="72" t="s">
        <v>88</v>
      </c>
      <c r="E52" s="73"/>
      <c r="F52" s="73"/>
      <c r="G52" s="73"/>
      <c r="H52" s="73"/>
      <c r="I52" s="74"/>
      <c r="J52" s="13" t="s">
        <v>134</v>
      </c>
      <c r="K52" s="19">
        <v>0.39</v>
      </c>
      <c r="L52" s="54">
        <v>3000.2</v>
      </c>
      <c r="M52" s="54"/>
      <c r="N52" s="21">
        <f t="shared" si="0"/>
        <v>14040.936</v>
      </c>
      <c r="O52" s="33">
        <v>3000.2</v>
      </c>
      <c r="P52" s="21">
        <v>15097.17</v>
      </c>
      <c r="S52" s="87"/>
    </row>
    <row r="53" spans="2:19" ht="26.45" customHeight="1" x14ac:dyDescent="0.25">
      <c r="B53" s="70" t="s">
        <v>59</v>
      </c>
      <c r="C53" s="71"/>
      <c r="D53" s="81" t="s">
        <v>58</v>
      </c>
      <c r="E53" s="82"/>
      <c r="F53" s="82"/>
      <c r="G53" s="82"/>
      <c r="H53" s="82"/>
      <c r="I53" s="83"/>
      <c r="J53" s="13" t="s">
        <v>134</v>
      </c>
      <c r="K53" s="23">
        <v>0.08</v>
      </c>
      <c r="L53" s="51">
        <v>3000.2</v>
      </c>
      <c r="M53" s="53"/>
      <c r="N53" s="21">
        <f t="shared" si="0"/>
        <v>2880.192</v>
      </c>
      <c r="O53" s="33">
        <v>3000.2</v>
      </c>
      <c r="P53" s="21">
        <v>981.64</v>
      </c>
      <c r="S53" s="87"/>
    </row>
    <row r="54" spans="2:19" x14ac:dyDescent="0.25">
      <c r="B54" s="70" t="s">
        <v>87</v>
      </c>
      <c r="C54" s="71"/>
      <c r="D54" s="72" t="s">
        <v>89</v>
      </c>
      <c r="E54" s="73"/>
      <c r="F54" s="73"/>
      <c r="G54" s="73"/>
      <c r="H54" s="73"/>
      <c r="I54" s="74"/>
      <c r="J54" s="13" t="s">
        <v>134</v>
      </c>
      <c r="K54" s="19">
        <v>0.09</v>
      </c>
      <c r="L54" s="54">
        <v>3000.2</v>
      </c>
      <c r="M54" s="54"/>
      <c r="N54" s="21">
        <f t="shared" si="0"/>
        <v>3240.2159999999994</v>
      </c>
      <c r="O54" s="33">
        <v>3000.2</v>
      </c>
      <c r="P54" s="21">
        <v>0</v>
      </c>
      <c r="S54" s="87"/>
    </row>
    <row r="55" spans="2:19" ht="15.95" customHeight="1" x14ac:dyDescent="0.25">
      <c r="B55" s="70" t="s">
        <v>91</v>
      </c>
      <c r="C55" s="71"/>
      <c r="D55" s="81" t="s">
        <v>60</v>
      </c>
      <c r="E55" s="82"/>
      <c r="F55" s="82"/>
      <c r="G55" s="82"/>
      <c r="H55" s="82"/>
      <c r="I55" s="83"/>
      <c r="J55" s="34" t="s">
        <v>134</v>
      </c>
      <c r="K55" s="23">
        <v>0.87</v>
      </c>
      <c r="L55" s="54">
        <v>3000.2</v>
      </c>
      <c r="M55" s="54"/>
      <c r="N55" s="20">
        <f t="shared" si="0"/>
        <v>31322.088</v>
      </c>
      <c r="O55" s="33">
        <v>3000.2</v>
      </c>
      <c r="P55" s="21">
        <v>6237.09</v>
      </c>
      <c r="S55" s="87"/>
    </row>
    <row r="56" spans="2:19" ht="15" customHeight="1" x14ac:dyDescent="0.25">
      <c r="B56" s="79" t="s">
        <v>103</v>
      </c>
      <c r="C56" s="80"/>
      <c r="D56" s="81" t="s">
        <v>99</v>
      </c>
      <c r="E56" s="82"/>
      <c r="F56" s="82"/>
      <c r="G56" s="82"/>
      <c r="H56" s="82"/>
      <c r="I56" s="83"/>
      <c r="J56" s="39" t="s">
        <v>134</v>
      </c>
      <c r="K56" s="38">
        <v>0.1</v>
      </c>
      <c r="L56" s="123">
        <v>3000.2</v>
      </c>
      <c r="M56" s="123"/>
      <c r="N56" s="21">
        <v>42554.8</v>
      </c>
      <c r="O56" s="33">
        <v>3000.2</v>
      </c>
      <c r="P56" s="21">
        <v>46988.54</v>
      </c>
      <c r="S56" s="35"/>
    </row>
    <row r="57" spans="2:19" x14ac:dyDescent="0.25">
      <c r="B57" s="24"/>
      <c r="C57" s="25" t="s">
        <v>18</v>
      </c>
      <c r="D57" s="2"/>
      <c r="E57" s="3"/>
      <c r="F57" s="3"/>
      <c r="G57" s="3"/>
      <c r="H57" s="3"/>
      <c r="I57" s="4"/>
      <c r="J57" s="15" t="s">
        <v>134</v>
      </c>
      <c r="K57" s="26">
        <f>K48+K46+K44+K40</f>
        <v>8.17</v>
      </c>
      <c r="L57" s="77" t="s">
        <v>25</v>
      </c>
      <c r="M57" s="78"/>
      <c r="N57" s="22">
        <f>N48+N46+N44+N40</f>
        <v>336694.40799999994</v>
      </c>
      <c r="O57" s="18" t="s">
        <v>25</v>
      </c>
      <c r="P57" s="17">
        <f>P40+P44+P46+P48</f>
        <v>440883.59399999998</v>
      </c>
    </row>
    <row r="58" spans="2:19" ht="9" customHeight="1" x14ac:dyDescent="0.25">
      <c r="D58" s="1"/>
      <c r="E58" s="1"/>
      <c r="F58" s="1"/>
      <c r="G58" s="1"/>
      <c r="H58" s="1"/>
      <c r="I58" s="1"/>
      <c r="J58" s="27"/>
    </row>
    <row r="59" spans="2:19" ht="14.45" customHeight="1" x14ac:dyDescent="0.25">
      <c r="B59" s="75" t="s">
        <v>19</v>
      </c>
      <c r="C59" s="75"/>
      <c r="D59" s="28" t="s">
        <v>73</v>
      </c>
    </row>
    <row r="60" spans="2:19" x14ac:dyDescent="0.25">
      <c r="C60" s="44" t="s">
        <v>72</v>
      </c>
      <c r="D60" s="44"/>
      <c r="E60" s="44"/>
      <c r="F60" s="44"/>
      <c r="G60" s="44"/>
      <c r="H60" s="44"/>
      <c r="I60" s="44"/>
    </row>
    <row r="61" spans="2:19" x14ac:dyDescent="0.25">
      <c r="D61" s="28" t="s">
        <v>95</v>
      </c>
    </row>
    <row r="62" spans="2:19" x14ac:dyDescent="0.25">
      <c r="D62" s="28" t="s">
        <v>74</v>
      </c>
    </row>
    <row r="63" spans="2:19" x14ac:dyDescent="0.25">
      <c r="C63" s="44" t="s">
        <v>102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</row>
    <row r="64" spans="2:19" x14ac:dyDescent="0.25">
      <c r="D64" s="44" t="s">
        <v>104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x14ac:dyDescent="0.25">
      <c r="D65" s="44" t="s">
        <v>105</v>
      </c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8.4499999999999993" customHeight="1" x14ac:dyDescent="0.25"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hidden="1" x14ac:dyDescent="0.25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2:16" hidden="1" x14ac:dyDescent="0.25"/>
    <row r="69" spans="2:16" ht="6.95" hidden="1" customHeight="1" x14ac:dyDescent="0.25"/>
    <row r="70" spans="2:16" ht="0.95" hidden="1" customHeight="1" x14ac:dyDescent="0.25"/>
    <row r="71" spans="2:16" ht="119.1" customHeight="1" x14ac:dyDescent="0.25">
      <c r="B71" s="42" t="s">
        <v>20</v>
      </c>
      <c r="C71" s="42"/>
      <c r="D71" s="42" t="s">
        <v>21</v>
      </c>
      <c r="E71" s="42"/>
      <c r="F71" s="42"/>
      <c r="G71" s="42"/>
      <c r="H71" s="42"/>
      <c r="I71" s="42" t="s">
        <v>22</v>
      </c>
      <c r="J71" s="42"/>
      <c r="K71" s="42" t="s">
        <v>24</v>
      </c>
      <c r="L71" s="42"/>
      <c r="M71" s="42" t="s">
        <v>96</v>
      </c>
      <c r="N71" s="42"/>
      <c r="O71" s="42" t="s">
        <v>23</v>
      </c>
      <c r="P71" s="42"/>
    </row>
    <row r="72" spans="2:16" s="14" customFormat="1" ht="14.45" customHeight="1" x14ac:dyDescent="0.2">
      <c r="B72" s="43">
        <v>1</v>
      </c>
      <c r="C72" s="43"/>
      <c r="D72" s="86">
        <v>2</v>
      </c>
      <c r="E72" s="86"/>
      <c r="F72" s="86"/>
      <c r="G72" s="86"/>
      <c r="H72" s="86"/>
      <c r="I72" s="43">
        <v>3</v>
      </c>
      <c r="J72" s="43"/>
      <c r="K72" s="43">
        <v>4</v>
      </c>
      <c r="L72" s="43"/>
      <c r="M72" s="43">
        <v>5</v>
      </c>
      <c r="N72" s="43"/>
      <c r="O72" s="43">
        <v>6</v>
      </c>
      <c r="P72" s="43"/>
    </row>
    <row r="73" spans="2:16" s="14" customFormat="1" ht="14.45" customHeight="1" x14ac:dyDescent="0.2">
      <c r="B73" s="40" t="s">
        <v>38</v>
      </c>
      <c r="C73" s="41"/>
      <c r="D73" s="45" t="s">
        <v>113</v>
      </c>
      <c r="E73" s="46"/>
      <c r="F73" s="46"/>
      <c r="G73" s="46"/>
      <c r="H73" s="47"/>
      <c r="I73" s="40" t="s">
        <v>125</v>
      </c>
      <c r="J73" s="41"/>
      <c r="K73" s="55">
        <v>180.38</v>
      </c>
      <c r="L73" s="56"/>
      <c r="M73" s="40" t="s">
        <v>127</v>
      </c>
      <c r="N73" s="41"/>
      <c r="O73" s="40" t="s">
        <v>126</v>
      </c>
      <c r="P73" s="41"/>
    </row>
    <row r="74" spans="2:16" s="14" customFormat="1" ht="14.45" customHeight="1" x14ac:dyDescent="0.2">
      <c r="B74" s="40" t="s">
        <v>19</v>
      </c>
      <c r="C74" s="41"/>
      <c r="D74" s="45" t="s">
        <v>114</v>
      </c>
      <c r="E74" s="46"/>
      <c r="F74" s="46"/>
      <c r="G74" s="46"/>
      <c r="H74" s="47"/>
      <c r="I74" s="40" t="s">
        <v>125</v>
      </c>
      <c r="J74" s="41"/>
      <c r="K74" s="55">
        <v>885.05</v>
      </c>
      <c r="L74" s="56"/>
      <c r="M74" s="40" t="s">
        <v>128</v>
      </c>
      <c r="N74" s="41"/>
      <c r="O74" s="40" t="s">
        <v>126</v>
      </c>
      <c r="P74" s="41"/>
    </row>
    <row r="75" spans="2:16" s="14" customFormat="1" ht="14.45" customHeight="1" x14ac:dyDescent="0.2">
      <c r="B75" s="40" t="s">
        <v>26</v>
      </c>
      <c r="C75" s="41"/>
      <c r="D75" s="45" t="s">
        <v>115</v>
      </c>
      <c r="E75" s="46"/>
      <c r="F75" s="46"/>
      <c r="G75" s="46"/>
      <c r="H75" s="47"/>
      <c r="I75" s="40" t="s">
        <v>125</v>
      </c>
      <c r="J75" s="41"/>
      <c r="K75" s="55">
        <v>2906.41</v>
      </c>
      <c r="L75" s="56"/>
      <c r="M75" s="40" t="s">
        <v>129</v>
      </c>
      <c r="N75" s="41"/>
      <c r="O75" s="40" t="s">
        <v>126</v>
      </c>
      <c r="P75" s="41"/>
    </row>
    <row r="76" spans="2:16" s="14" customFormat="1" ht="27.6" customHeight="1" x14ac:dyDescent="0.2">
      <c r="B76" s="40" t="s">
        <v>27</v>
      </c>
      <c r="C76" s="41"/>
      <c r="D76" s="48" t="s">
        <v>116</v>
      </c>
      <c r="E76" s="49"/>
      <c r="F76" s="49"/>
      <c r="G76" s="49"/>
      <c r="H76" s="50"/>
      <c r="I76" s="40" t="s">
        <v>125</v>
      </c>
      <c r="J76" s="41"/>
      <c r="K76" s="55">
        <v>2137.5500000000002</v>
      </c>
      <c r="L76" s="56"/>
      <c r="M76" s="40" t="s">
        <v>130</v>
      </c>
      <c r="N76" s="41"/>
      <c r="O76" s="40" t="s">
        <v>126</v>
      </c>
      <c r="P76" s="41"/>
    </row>
    <row r="77" spans="2:16" s="14" customFormat="1" ht="14.45" customHeight="1" x14ac:dyDescent="0.2">
      <c r="B77" s="40" t="s">
        <v>30</v>
      </c>
      <c r="C77" s="41"/>
      <c r="D77" s="45" t="s">
        <v>117</v>
      </c>
      <c r="E77" s="46"/>
      <c r="F77" s="46"/>
      <c r="G77" s="46"/>
      <c r="H77" s="47"/>
      <c r="I77" s="40" t="s">
        <v>125</v>
      </c>
      <c r="J77" s="41"/>
      <c r="K77" s="55">
        <v>1389.23</v>
      </c>
      <c r="L77" s="56"/>
      <c r="M77" s="40" t="s">
        <v>131</v>
      </c>
      <c r="N77" s="41"/>
      <c r="O77" s="40" t="s">
        <v>126</v>
      </c>
      <c r="P77" s="41"/>
    </row>
    <row r="78" spans="2:16" s="14" customFormat="1" ht="14.45" customHeight="1" x14ac:dyDescent="0.2">
      <c r="B78" s="40" t="s">
        <v>106</v>
      </c>
      <c r="C78" s="41"/>
      <c r="D78" s="45" t="s">
        <v>118</v>
      </c>
      <c r="E78" s="46"/>
      <c r="F78" s="46"/>
      <c r="G78" s="46"/>
      <c r="H78" s="47"/>
      <c r="I78" s="40" t="s">
        <v>125</v>
      </c>
      <c r="J78" s="41"/>
      <c r="K78" s="55">
        <v>11879.55</v>
      </c>
      <c r="L78" s="56"/>
      <c r="M78" s="40" t="s">
        <v>45</v>
      </c>
      <c r="N78" s="41"/>
      <c r="O78" s="40" t="s">
        <v>126</v>
      </c>
      <c r="P78" s="41"/>
    </row>
    <row r="79" spans="2:16" s="14" customFormat="1" ht="14.45" customHeight="1" x14ac:dyDescent="0.2">
      <c r="B79" s="40" t="s">
        <v>107</v>
      </c>
      <c r="C79" s="41"/>
      <c r="D79" s="45" t="s">
        <v>119</v>
      </c>
      <c r="E79" s="46"/>
      <c r="F79" s="46"/>
      <c r="G79" s="46"/>
      <c r="H79" s="47"/>
      <c r="I79" s="40" t="s">
        <v>125</v>
      </c>
      <c r="J79" s="41"/>
      <c r="K79" s="55">
        <v>1908.41</v>
      </c>
      <c r="L79" s="56"/>
      <c r="M79" s="40" t="s">
        <v>131</v>
      </c>
      <c r="N79" s="41"/>
      <c r="O79" s="40" t="s">
        <v>126</v>
      </c>
      <c r="P79" s="41"/>
    </row>
    <row r="80" spans="2:16" s="14" customFormat="1" ht="14.45" customHeight="1" x14ac:dyDescent="0.2">
      <c r="B80" s="40" t="s">
        <v>108</v>
      </c>
      <c r="C80" s="41"/>
      <c r="D80" s="45" t="s">
        <v>120</v>
      </c>
      <c r="E80" s="46"/>
      <c r="F80" s="46"/>
      <c r="G80" s="46"/>
      <c r="H80" s="47"/>
      <c r="I80" s="40" t="s">
        <v>125</v>
      </c>
      <c r="J80" s="41"/>
      <c r="K80" s="55">
        <v>1941.48</v>
      </c>
      <c r="L80" s="56"/>
      <c r="M80" s="40" t="s">
        <v>131</v>
      </c>
      <c r="N80" s="41"/>
      <c r="O80" s="40" t="s">
        <v>126</v>
      </c>
      <c r="P80" s="41"/>
    </row>
    <row r="81" spans="2:16" s="14" customFormat="1" ht="14.45" customHeight="1" x14ac:dyDescent="0.2">
      <c r="B81" s="40" t="s">
        <v>109</v>
      </c>
      <c r="C81" s="41"/>
      <c r="D81" s="45" t="s">
        <v>121</v>
      </c>
      <c r="E81" s="46"/>
      <c r="F81" s="46"/>
      <c r="G81" s="46"/>
      <c r="H81" s="47"/>
      <c r="I81" s="40" t="s">
        <v>125</v>
      </c>
      <c r="J81" s="41"/>
      <c r="K81" s="55">
        <v>6567.58</v>
      </c>
      <c r="L81" s="56"/>
      <c r="M81" s="40" t="s">
        <v>128</v>
      </c>
      <c r="N81" s="41"/>
      <c r="O81" s="40" t="s">
        <v>126</v>
      </c>
      <c r="P81" s="41"/>
    </row>
    <row r="82" spans="2:16" s="14" customFormat="1" ht="14.45" customHeight="1" x14ac:dyDescent="0.2">
      <c r="B82" s="40" t="s">
        <v>110</v>
      </c>
      <c r="C82" s="41"/>
      <c r="D82" s="45" t="s">
        <v>122</v>
      </c>
      <c r="E82" s="46"/>
      <c r="F82" s="46"/>
      <c r="G82" s="46"/>
      <c r="H82" s="47"/>
      <c r="I82" s="40" t="s">
        <v>125</v>
      </c>
      <c r="J82" s="41"/>
      <c r="K82" s="55">
        <v>5103.0200000000004</v>
      </c>
      <c r="L82" s="56"/>
      <c r="M82" s="40" t="s">
        <v>132</v>
      </c>
      <c r="N82" s="41"/>
      <c r="O82" s="40" t="s">
        <v>126</v>
      </c>
      <c r="P82" s="41"/>
    </row>
    <row r="83" spans="2:16" s="14" customFormat="1" ht="25.5" customHeight="1" x14ac:dyDescent="0.2">
      <c r="B83" s="40" t="s">
        <v>111</v>
      </c>
      <c r="C83" s="41"/>
      <c r="D83" s="48" t="s">
        <v>123</v>
      </c>
      <c r="E83" s="49"/>
      <c r="F83" s="49"/>
      <c r="G83" s="49"/>
      <c r="H83" s="50"/>
      <c r="I83" s="40" t="s">
        <v>125</v>
      </c>
      <c r="J83" s="41"/>
      <c r="K83" s="55">
        <v>13290.4</v>
      </c>
      <c r="L83" s="56"/>
      <c r="M83" s="40" t="s">
        <v>131</v>
      </c>
      <c r="N83" s="41"/>
      <c r="O83" s="40" t="s">
        <v>126</v>
      </c>
      <c r="P83" s="41"/>
    </row>
    <row r="84" spans="2:16" s="14" customFormat="1" ht="14.45" customHeight="1" x14ac:dyDescent="0.2">
      <c r="B84" s="40" t="s">
        <v>112</v>
      </c>
      <c r="C84" s="41"/>
      <c r="D84" s="45" t="s">
        <v>124</v>
      </c>
      <c r="E84" s="46"/>
      <c r="F84" s="46"/>
      <c r="G84" s="46"/>
      <c r="H84" s="47"/>
      <c r="I84" s="40" t="s">
        <v>125</v>
      </c>
      <c r="J84" s="41"/>
      <c r="K84" s="55">
        <v>27801.360000000001</v>
      </c>
      <c r="L84" s="56"/>
      <c r="M84" s="40" t="s">
        <v>133</v>
      </c>
      <c r="N84" s="41"/>
      <c r="O84" s="40" t="s">
        <v>126</v>
      </c>
      <c r="P84" s="41"/>
    </row>
    <row r="85" spans="2:16" x14ac:dyDescent="0.25">
      <c r="B85" s="29" t="s">
        <v>18</v>
      </c>
      <c r="C85" s="29"/>
      <c r="D85" s="30"/>
      <c r="E85" s="31"/>
      <c r="F85" s="31"/>
      <c r="G85" s="31"/>
      <c r="H85" s="31"/>
      <c r="I85" s="31"/>
      <c r="J85" s="32"/>
      <c r="K85" s="55">
        <f>SUM(K73:L84)</f>
        <v>75990.420000000013</v>
      </c>
      <c r="L85" s="56"/>
      <c r="M85" s="51" t="s">
        <v>25</v>
      </c>
      <c r="N85" s="53"/>
      <c r="O85" s="51" t="s">
        <v>25</v>
      </c>
      <c r="P85" s="53"/>
    </row>
    <row r="86" spans="2:16" ht="7.5" customHeight="1" x14ac:dyDescent="0.25"/>
    <row r="87" spans="2:16" x14ac:dyDescent="0.25">
      <c r="B87" s="75" t="s">
        <v>26</v>
      </c>
      <c r="C87" s="75"/>
      <c r="D87" s="5" t="s">
        <v>135</v>
      </c>
    </row>
    <row r="88" spans="2:16" x14ac:dyDescent="0.25">
      <c r="B88" s="75" t="s">
        <v>27</v>
      </c>
      <c r="C88" s="75"/>
      <c r="D88" s="5" t="s">
        <v>61</v>
      </c>
    </row>
    <row r="89" spans="2:16" x14ac:dyDescent="0.25">
      <c r="B89" s="5" t="s">
        <v>62</v>
      </c>
    </row>
    <row r="90" spans="2:16" ht="9.6" customHeight="1" x14ac:dyDescent="0.25"/>
    <row r="91" spans="2:16" ht="68.45" customHeight="1" x14ac:dyDescent="0.25">
      <c r="B91" s="93" t="s">
        <v>20</v>
      </c>
      <c r="C91" s="94"/>
      <c r="D91" s="100" t="s">
        <v>28</v>
      </c>
      <c r="E91" s="101"/>
      <c r="F91" s="101"/>
      <c r="G91" s="98"/>
      <c r="H91" s="42" t="s">
        <v>29</v>
      </c>
      <c r="I91" s="42"/>
      <c r="J91" s="42"/>
      <c r="K91" s="42"/>
      <c r="L91" s="42" t="s">
        <v>97</v>
      </c>
      <c r="M91" s="42"/>
      <c r="N91" s="42"/>
      <c r="O91" s="42"/>
      <c r="P91" s="42"/>
    </row>
    <row r="92" spans="2:16" x14ac:dyDescent="0.25">
      <c r="B92" s="51">
        <v>1</v>
      </c>
      <c r="C92" s="52"/>
      <c r="D92" s="54">
        <v>2</v>
      </c>
      <c r="E92" s="54"/>
      <c r="F92" s="54"/>
      <c r="G92" s="54"/>
      <c r="H92" s="54">
        <v>3</v>
      </c>
      <c r="I92" s="54"/>
      <c r="J92" s="54"/>
      <c r="K92" s="54"/>
      <c r="L92" s="54">
        <v>4</v>
      </c>
      <c r="M92" s="54"/>
      <c r="N92" s="54"/>
      <c r="O92" s="54"/>
      <c r="P92" s="54"/>
    </row>
    <row r="93" spans="2:16" x14ac:dyDescent="0.25">
      <c r="B93" s="51"/>
      <c r="C93" s="52"/>
      <c r="D93" s="51" t="s">
        <v>25</v>
      </c>
      <c r="E93" s="52"/>
      <c r="F93" s="52"/>
      <c r="G93" s="53"/>
      <c r="H93" s="51" t="s">
        <v>25</v>
      </c>
      <c r="I93" s="52"/>
      <c r="J93" s="52"/>
      <c r="K93" s="53"/>
      <c r="L93" s="54" t="s">
        <v>25</v>
      </c>
      <c r="M93" s="54"/>
      <c r="N93" s="54"/>
      <c r="O93" s="54"/>
      <c r="P93" s="54"/>
    </row>
    <row r="95" spans="2:16" x14ac:dyDescent="0.25">
      <c r="B95" s="75" t="s">
        <v>30</v>
      </c>
      <c r="C95" s="75"/>
      <c r="D95" s="44" t="s">
        <v>75</v>
      </c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</row>
    <row r="96" spans="2:16" x14ac:dyDescent="0.25">
      <c r="B96" s="28" t="s">
        <v>76</v>
      </c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</row>
    <row r="97" spans="2:16" x14ac:dyDescent="0.25">
      <c r="B97" s="44" t="s">
        <v>77</v>
      </c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</row>
    <row r="98" spans="2:16" x14ac:dyDescent="0.25">
      <c r="B98" s="44" t="s">
        <v>78</v>
      </c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</row>
    <row r="99" spans="2:16" x14ac:dyDescent="0.25">
      <c r="B99" s="44" t="s">
        <v>79</v>
      </c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</row>
    <row r="100" spans="2:16" ht="3" customHeight="1" x14ac:dyDescent="0.25"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</row>
    <row r="101" spans="2:16" ht="0.6" customHeight="1" x14ac:dyDescent="0.25"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</row>
    <row r="102" spans="2:16" ht="3.95" customHeight="1" x14ac:dyDescent="0.25"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</row>
    <row r="103" spans="2:16" ht="46.5" customHeight="1" x14ac:dyDescent="0.25">
      <c r="B103" s="42" t="s">
        <v>20</v>
      </c>
      <c r="C103" s="42"/>
      <c r="D103" s="93" t="s">
        <v>32</v>
      </c>
      <c r="E103" s="94"/>
      <c r="F103" s="94"/>
      <c r="G103" s="95"/>
      <c r="H103" s="93" t="s">
        <v>33</v>
      </c>
      <c r="I103" s="94"/>
      <c r="J103" s="95"/>
      <c r="K103" s="93" t="s">
        <v>34</v>
      </c>
      <c r="L103" s="95"/>
      <c r="M103" s="93" t="s">
        <v>35</v>
      </c>
      <c r="N103" s="95"/>
      <c r="O103" s="42" t="s">
        <v>31</v>
      </c>
      <c r="P103" s="42"/>
    </row>
    <row r="104" spans="2:16" x14ac:dyDescent="0.25">
      <c r="B104" s="43">
        <v>1</v>
      </c>
      <c r="C104" s="43"/>
      <c r="D104" s="43">
        <v>2</v>
      </c>
      <c r="E104" s="43"/>
      <c r="F104" s="43"/>
      <c r="G104" s="43"/>
      <c r="H104" s="43">
        <v>3</v>
      </c>
      <c r="I104" s="43"/>
      <c r="J104" s="43"/>
      <c r="K104" s="43">
        <v>4</v>
      </c>
      <c r="L104" s="43"/>
      <c r="M104" s="54">
        <v>5</v>
      </c>
      <c r="N104" s="54"/>
      <c r="O104" s="54">
        <v>6</v>
      </c>
      <c r="P104" s="54"/>
    </row>
    <row r="105" spans="2:16" ht="29.1" customHeight="1" x14ac:dyDescent="0.25">
      <c r="B105" s="121" t="s">
        <v>38</v>
      </c>
      <c r="C105" s="121"/>
      <c r="D105" s="60" t="s">
        <v>36</v>
      </c>
      <c r="E105" s="60"/>
      <c r="F105" s="60"/>
      <c r="G105" s="60"/>
      <c r="H105" s="61">
        <f>162868.53-4550</f>
        <v>158318.53</v>
      </c>
      <c r="I105" s="61"/>
      <c r="J105" s="61"/>
      <c r="K105" s="61">
        <v>517396.43</v>
      </c>
      <c r="L105" s="61"/>
      <c r="M105" s="61">
        <v>534000.44999999995</v>
      </c>
      <c r="N105" s="61"/>
      <c r="O105" s="61">
        <f>H105+K105-M105</f>
        <v>141714.51</v>
      </c>
      <c r="P105" s="61"/>
    </row>
    <row r="106" spans="2:16" ht="29.1" customHeight="1" x14ac:dyDescent="0.25">
      <c r="B106" s="57" t="s">
        <v>19</v>
      </c>
      <c r="C106" s="59"/>
      <c r="D106" s="62" t="s">
        <v>98</v>
      </c>
      <c r="E106" s="63"/>
      <c r="F106" s="63"/>
      <c r="G106" s="64"/>
      <c r="H106" s="65">
        <v>20467.72</v>
      </c>
      <c r="I106" s="122"/>
      <c r="J106" s="66"/>
      <c r="K106" s="65">
        <v>5959.83</v>
      </c>
      <c r="L106" s="66"/>
      <c r="M106" s="65">
        <v>0</v>
      </c>
      <c r="N106" s="66"/>
      <c r="O106" s="61">
        <f>H106+K106-M106</f>
        <v>26427.550000000003</v>
      </c>
      <c r="P106" s="61"/>
    </row>
    <row r="107" spans="2:16" ht="26.45" customHeight="1" x14ac:dyDescent="0.25">
      <c r="B107" s="121" t="s">
        <v>26</v>
      </c>
      <c r="C107" s="121"/>
      <c r="D107" s="60" t="s">
        <v>93</v>
      </c>
      <c r="E107" s="60"/>
      <c r="F107" s="60"/>
      <c r="G107" s="60"/>
      <c r="H107" s="61">
        <v>0</v>
      </c>
      <c r="I107" s="61"/>
      <c r="J107" s="61"/>
      <c r="K107" s="61">
        <v>0</v>
      </c>
      <c r="L107" s="61"/>
      <c r="M107" s="61">
        <v>0</v>
      </c>
      <c r="N107" s="61"/>
      <c r="O107" s="61">
        <f t="shared" ref="O107:O108" si="1">H107+K107-M107</f>
        <v>0</v>
      </c>
      <c r="P107" s="61"/>
    </row>
    <row r="108" spans="2:16" x14ac:dyDescent="0.25">
      <c r="B108" s="57" t="s">
        <v>18</v>
      </c>
      <c r="C108" s="58"/>
      <c r="D108" s="58"/>
      <c r="E108" s="58"/>
      <c r="F108" s="58"/>
      <c r="G108" s="59"/>
      <c r="H108" s="61">
        <f>SUM(H105:J107)</f>
        <v>178786.25</v>
      </c>
      <c r="I108" s="61"/>
      <c r="J108" s="61"/>
      <c r="K108" s="61">
        <f>SUM(K105:L107)</f>
        <v>523356.26</v>
      </c>
      <c r="L108" s="61"/>
      <c r="M108" s="61">
        <f>SUM(M105:N107)</f>
        <v>534000.44999999995</v>
      </c>
      <c r="N108" s="61"/>
      <c r="O108" s="61">
        <f t="shared" si="1"/>
        <v>168142.06000000006</v>
      </c>
      <c r="P108" s="61"/>
    </row>
    <row r="109" spans="2:16" ht="9.6" customHeight="1" x14ac:dyDescent="0.25"/>
    <row r="110" spans="2:16" ht="5.0999999999999996" customHeight="1" x14ac:dyDescent="0.25">
      <c r="B110" s="75"/>
      <c r="C110" s="75"/>
      <c r="D110" s="75"/>
      <c r="E110" s="75"/>
      <c r="F110" s="75"/>
      <c r="G110" s="75"/>
      <c r="H110" s="75"/>
      <c r="I110" s="75"/>
      <c r="J110" s="75"/>
      <c r="K110" s="75"/>
    </row>
  </sheetData>
  <mergeCells count="236">
    <mergeCell ref="L56:M56"/>
    <mergeCell ref="B73:C73"/>
    <mergeCell ref="K81:L81"/>
    <mergeCell ref="L49:M49"/>
    <mergeCell ref="C60:I60"/>
    <mergeCell ref="D49:I49"/>
    <mergeCell ref="C63:P63"/>
    <mergeCell ref="O103:P103"/>
    <mergeCell ref="M103:N103"/>
    <mergeCell ref="K103:L103"/>
    <mergeCell ref="H103:J103"/>
    <mergeCell ref="D103:G103"/>
    <mergeCell ref="D64:P64"/>
    <mergeCell ref="D66:P66"/>
    <mergeCell ref="L93:P93"/>
    <mergeCell ref="B110:K110"/>
    <mergeCell ref="B107:C107"/>
    <mergeCell ref="B87:C87"/>
    <mergeCell ref="B88:C88"/>
    <mergeCell ref="B91:C91"/>
    <mergeCell ref="B92:C92"/>
    <mergeCell ref="B95:C95"/>
    <mergeCell ref="B103:C103"/>
    <mergeCell ref="B104:C104"/>
    <mergeCell ref="B105:C105"/>
    <mergeCell ref="B93:C93"/>
    <mergeCell ref="H92:K92"/>
    <mergeCell ref="D92:G92"/>
    <mergeCell ref="D91:G91"/>
    <mergeCell ref="H91:K91"/>
    <mergeCell ref="K106:L106"/>
    <mergeCell ref="B102:P102"/>
    <mergeCell ref="O105:P105"/>
    <mergeCell ref="O104:P104"/>
    <mergeCell ref="M104:N104"/>
    <mergeCell ref="K104:L104"/>
    <mergeCell ref="H104:J104"/>
    <mergeCell ref="M108:N108"/>
    <mergeCell ref="O108:P108"/>
    <mergeCell ref="B40:C40"/>
    <mergeCell ref="B41:C41"/>
    <mergeCell ref="B42:C42"/>
    <mergeCell ref="B43:C43"/>
    <mergeCell ref="B49:C49"/>
    <mergeCell ref="B47:C47"/>
    <mergeCell ref="B46:C46"/>
    <mergeCell ref="B45:C45"/>
    <mergeCell ref="B50:C50"/>
    <mergeCell ref="B44:C44"/>
    <mergeCell ref="B48:C48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S40:S55"/>
    <mergeCell ref="D40:I40"/>
    <mergeCell ref="O37:P37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7:M47"/>
    <mergeCell ref="L41:M41"/>
    <mergeCell ref="L42:M42"/>
    <mergeCell ref="L43:M43"/>
    <mergeCell ref="B39:C39"/>
    <mergeCell ref="D65:P65"/>
    <mergeCell ref="O85:P85"/>
    <mergeCell ref="K85:L85"/>
    <mergeCell ref="D72:H72"/>
    <mergeCell ref="O71:P71"/>
    <mergeCell ref="M71:N71"/>
    <mergeCell ref="K71:L71"/>
    <mergeCell ref="I71:J71"/>
    <mergeCell ref="D71:H71"/>
    <mergeCell ref="O72:P72"/>
    <mergeCell ref="M72:N72"/>
    <mergeCell ref="M85:N85"/>
    <mergeCell ref="I82:J82"/>
    <mergeCell ref="I83:J83"/>
    <mergeCell ref="I84:J84"/>
    <mergeCell ref="K73:L73"/>
    <mergeCell ref="K74:L74"/>
    <mergeCell ref="K75:L75"/>
    <mergeCell ref="K76:L76"/>
    <mergeCell ref="K77:L77"/>
    <mergeCell ref="K78:L78"/>
    <mergeCell ref="K79:L79"/>
    <mergeCell ref="K80:L80"/>
    <mergeCell ref="D47:I47"/>
    <mergeCell ref="B52:C52"/>
    <mergeCell ref="D52:I52"/>
    <mergeCell ref="L52:M52"/>
    <mergeCell ref="B54:C54"/>
    <mergeCell ref="D54:I54"/>
    <mergeCell ref="L54:M54"/>
    <mergeCell ref="B59:C59"/>
    <mergeCell ref="B51:C51"/>
    <mergeCell ref="L51:M51"/>
    <mergeCell ref="L53:M53"/>
    <mergeCell ref="L55:M55"/>
    <mergeCell ref="D50:I50"/>
    <mergeCell ref="L50:M50"/>
    <mergeCell ref="L57:M57"/>
    <mergeCell ref="B56:C56"/>
    <mergeCell ref="D56:I56"/>
    <mergeCell ref="B53:C53"/>
    <mergeCell ref="B55:C55"/>
    <mergeCell ref="L48:M48"/>
    <mergeCell ref="D51:I51"/>
    <mergeCell ref="D53:I53"/>
    <mergeCell ref="D55:I55"/>
    <mergeCell ref="D48:I48"/>
    <mergeCell ref="B108:G108"/>
    <mergeCell ref="D107:G107"/>
    <mergeCell ref="H107:J107"/>
    <mergeCell ref="K107:L107"/>
    <mergeCell ref="M107:N107"/>
    <mergeCell ref="O107:P107"/>
    <mergeCell ref="D104:G104"/>
    <mergeCell ref="M105:N105"/>
    <mergeCell ref="D105:G105"/>
    <mergeCell ref="H105:J105"/>
    <mergeCell ref="K105:L105"/>
    <mergeCell ref="H108:J108"/>
    <mergeCell ref="K108:L108"/>
    <mergeCell ref="B106:C106"/>
    <mergeCell ref="D106:G106"/>
    <mergeCell ref="M106:N106"/>
    <mergeCell ref="O106:P106"/>
    <mergeCell ref="H106:J106"/>
    <mergeCell ref="B100:P100"/>
    <mergeCell ref="L92:P92"/>
    <mergeCell ref="L91:P91"/>
    <mergeCell ref="B81:C81"/>
    <mergeCell ref="B82:C82"/>
    <mergeCell ref="K82:L82"/>
    <mergeCell ref="K83:L83"/>
    <mergeCell ref="K84:L84"/>
    <mergeCell ref="I73:J73"/>
    <mergeCell ref="I74:J74"/>
    <mergeCell ref="I75:J75"/>
    <mergeCell ref="I76:J76"/>
    <mergeCell ref="I77:J77"/>
    <mergeCell ref="I78:J78"/>
    <mergeCell ref="I79:J79"/>
    <mergeCell ref="I80:J80"/>
    <mergeCell ref="B80:C80"/>
    <mergeCell ref="H93:K93"/>
    <mergeCell ref="D93:G93"/>
    <mergeCell ref="K72:L72"/>
    <mergeCell ref="I72:J72"/>
    <mergeCell ref="D95:P95"/>
    <mergeCell ref="B97:P97"/>
    <mergeCell ref="B98:P98"/>
    <mergeCell ref="B99:P99"/>
    <mergeCell ref="M80:N80"/>
    <mergeCell ref="B71:C71"/>
    <mergeCell ref="B72:C72"/>
    <mergeCell ref="B101:P101"/>
    <mergeCell ref="B83:C83"/>
    <mergeCell ref="B84:C84"/>
    <mergeCell ref="D73:H73"/>
    <mergeCell ref="D74:H74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B74:C74"/>
    <mergeCell ref="B75:C75"/>
    <mergeCell ref="B76:C76"/>
    <mergeCell ref="B77:C77"/>
    <mergeCell ref="B78:C78"/>
    <mergeCell ref="B79:C79"/>
    <mergeCell ref="M81:N81"/>
    <mergeCell ref="I81:J81"/>
    <mergeCell ref="M82:N82"/>
    <mergeCell ref="M83:N83"/>
    <mergeCell ref="M84:N84"/>
    <mergeCell ref="O73:P73"/>
    <mergeCell ref="O74:P74"/>
    <mergeCell ref="O75:P75"/>
    <mergeCell ref="O76:P76"/>
    <mergeCell ref="O77:P77"/>
    <mergeCell ref="O78:P78"/>
    <mergeCell ref="O79:P79"/>
    <mergeCell ref="O80:P80"/>
    <mergeCell ref="O81:P81"/>
    <mergeCell ref="O82:P82"/>
    <mergeCell ref="O83:P83"/>
    <mergeCell ref="O84:P84"/>
    <mergeCell ref="M73:N73"/>
    <mergeCell ref="M74:N74"/>
    <mergeCell ref="M75:N75"/>
    <mergeCell ref="M76:N76"/>
    <mergeCell ref="M77:N77"/>
    <mergeCell ref="M78:N78"/>
    <mergeCell ref="M79:N7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2026-03-30T11:31:36Z</dcterms:modified>
</cp:coreProperties>
</file>