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Лист1!$A$1:$Q$106</definedName>
  </definedNames>
  <calcPr calcId="145621"/>
</workbook>
</file>

<file path=xl/calcChain.xml><?xml version="1.0" encoding="utf-8"?>
<calcChain xmlns="http://schemas.openxmlformats.org/spreadsheetml/2006/main">
  <c r="P42" i="1" l="1"/>
  <c r="P41" i="1"/>
  <c r="K81" i="1" l="1"/>
  <c r="P50" i="1" l="1"/>
  <c r="P49" i="1" s="1"/>
  <c r="N49" i="1"/>
  <c r="P47" i="1"/>
  <c r="P40" i="1"/>
  <c r="P44" i="1"/>
  <c r="P60" i="1" l="1"/>
  <c r="P46" i="1"/>
  <c r="P48" i="1"/>
  <c r="O102" i="1"/>
  <c r="O103" i="1"/>
  <c r="K104" i="1" l="1"/>
  <c r="M104" i="1"/>
  <c r="H101" i="1"/>
  <c r="O101" i="1" s="1"/>
  <c r="H104" i="1" l="1"/>
  <c r="O104" i="1"/>
  <c r="N56" i="1"/>
  <c r="K49" i="1" l="1"/>
  <c r="K46" i="1" l="1"/>
  <c r="N55" i="1" l="1"/>
  <c r="N53" i="1"/>
  <c r="N42" i="1" l="1"/>
  <c r="N43" i="1"/>
  <c r="N45" i="1"/>
  <c r="N47" i="1"/>
  <c r="N48" i="1"/>
  <c r="N50" i="1"/>
  <c r="N51" i="1"/>
  <c r="N52" i="1"/>
  <c r="N54" i="1"/>
  <c r="N57" i="1"/>
  <c r="N58" i="1"/>
  <c r="N41" i="1"/>
  <c r="N46" i="1"/>
  <c r="K44" i="1"/>
  <c r="N44" i="1" s="1"/>
  <c r="K40" i="1"/>
  <c r="N40" i="1" s="1"/>
  <c r="K60" i="1" l="1"/>
  <c r="N60" i="1"/>
</calcChain>
</file>

<file path=xl/sharedStrings.xml><?xml version="1.0" encoding="utf-8"?>
<sst xmlns="http://schemas.openxmlformats.org/spreadsheetml/2006/main" count="173" uniqueCount="125">
  <si>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</si>
  <si>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</si>
  <si>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</si>
  <si>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</si>
  <si>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</si>
  <si>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</si>
  <si>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</si>
  <si>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</si>
  <si>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</si>
  <si>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</si>
  <si>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</si>
  <si>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</si>
  <si>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</si>
  <si>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</si>
  <si>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</si>
  <si>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</si>
  <si>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</si>
  <si>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</si>
  <si>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</si>
  <si>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</si>
  <si>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</si>
  <si>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</si>
  <si>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</si>
  <si>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</si>
  <si>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</si>
  <si>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</si>
  <si>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</si>
  <si>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</si>
  <si>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</si>
  <si>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</si>
  <si>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</si>
  <si>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</si>
  <si>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</si>
  <si>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</si>
  <si>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</si>
  <si>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</si>
  <si>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</si>
  <si>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</si>
  <si>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</si>
  <si>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</si>
  <si>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</si>
  <si>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</si>
  <si>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</si>
  <si>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</si>
  <si>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</si>
  <si>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</si>
  <si>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</si>
  <si>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Содержание и ремонт конструктивных элементов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</si>
  <si>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</si>
  <si>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</si>
  <si>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</si>
  <si>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</si>
  <si>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</si>
  <si>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</si>
  <si>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</si>
  <si>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</si>
  <si>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</si>
  <si>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</si>
  <si>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</si>
  <si>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</si>
  <si>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</si>
  <si>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</si>
  <si>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</si>
  <si>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</si>
  <si>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</si>
  <si>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</si>
  <si>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</si>
  <si>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</si>
  <si>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</si>
  <si>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</si>
  <si>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</si>
  <si>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</si>
  <si>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</si>
  <si>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</si>
  <si>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</si>
  <si>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</si>
  <si>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</si>
  <si>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</si>
  <si>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</si>
  <si>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</si>
  <si>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</si>
  <si>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</si>
  <si>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</si>
  <si>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</si>
  <si>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</si>
  <si>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</si>
  <si>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</si>
  <si>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</si>
  <si>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</si>
  <si>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</si>
  <si>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</si>
  <si>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</si>
  <si>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</si>
  <si>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</si>
  <si>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Непредвиденные работы (форс-мажорные обстоятельства)</t>
  </si>
  <si>
    <t>4.8.</t>
  </si>
  <si>
    <t xml:space="preserve">4.9. </t>
  </si>
  <si>
    <t>Изготовление плана благоустройства территории согласно кадастровому паспорту</t>
  </si>
  <si>
    <t>г. Ангарск,   квартал     76,         дом    3</t>
  </si>
  <si>
    <t>Платежи за дополнительные услуги (аренда) в многоквартирном доме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</si>
  <si>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2686,8</t>
    </r>
    <r>
      <rPr>
        <sz val="11"/>
        <color theme="1"/>
        <rFont val="Times New Roman"/>
        <family val="1"/>
        <charset val="204"/>
      </rPr>
      <t>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</si>
  <si>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</si>
  <si>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Платежи нанимателей помещений в многоквартирном доме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</si>
  <si>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</si>
  <si>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Объем выполненных работ с единицами измерения</t>
  </si>
  <si>
    <t>4.10.</t>
  </si>
  <si>
    <t>Услуги по управлению многоквартирным домом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</si>
  <si>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64483,2</t>
    </r>
    <r>
      <rPr>
        <sz val="11"/>
        <color theme="1"/>
        <rFont val="Times New Roman"/>
        <family val="1"/>
        <charset val="204"/>
      </rPr>
      <t>_руб.</t>
    </r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</si>
  <si>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14200,5</t>
    </r>
    <r>
      <rPr>
        <sz val="11"/>
        <color theme="1"/>
        <rFont val="Times New Roman"/>
        <family val="1"/>
        <charset val="204"/>
      </rPr>
      <t>_руб.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</si>
  <si>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16815,1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</si>
  <si>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67097,8</t>
    </r>
    <r>
      <rPr>
        <sz val="11"/>
        <color theme="1"/>
        <rFont val="Times New Roman"/>
        <family val="1"/>
        <charset val="204"/>
      </rPr>
      <t>_руб.</t>
    </r>
  </si>
  <si>
    <t>Демонтаж доски объявлений</t>
  </si>
  <si>
    <t>Монтаж аншлагов, стенда, вывески, доски объявлений и т.д.</t>
  </si>
  <si>
    <t>Окраска фасада ВДК с подготовкой (надписи)</t>
  </si>
  <si>
    <t>Ремонт мусорного контейнера</t>
  </si>
  <si>
    <t>Спиливание скелетных ветвей деревьев с диаметром ствола до 50 см при количестве срезов до 20</t>
  </si>
  <si>
    <t>по факту</t>
  </si>
  <si>
    <t>0,03 (100 шт)</t>
  </si>
  <si>
    <t>0,01 (100 шт)</t>
  </si>
  <si>
    <t>2,28 (1 м2)</t>
  </si>
  <si>
    <t>1 (шт)</t>
  </si>
  <si>
    <t>1 (100 м2)</t>
  </si>
  <si>
    <t>ГИС ЖКХ</t>
  </si>
  <si>
    <t>м2</t>
  </si>
  <si>
    <r>
      <t xml:space="preserve">Стоимость услуг по управлению многоквартирным домом, оказанных за отчетный период: </t>
    </r>
    <r>
      <rPr>
        <u/>
        <sz val="11"/>
        <color theme="1"/>
        <rFont val="Times New Roman"/>
        <family val="1"/>
        <charset val="204"/>
      </rPr>
      <t>393935,6_</t>
    </r>
    <r>
      <rPr>
        <sz val="11"/>
        <color theme="1"/>
        <rFont val="Times New Roman"/>
        <family val="1"/>
        <charset val="204"/>
      </rPr>
      <t>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</si>
</sst>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164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9" fontId="2" fillId="0" borderId="8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2" fillId="0" borderId="7" xfId="0" applyNumberFormat="1" applyFont="1" applyBorder="1" applyAlignment="1">
      <alignment vertical="center"/>
    </xf>
    <xf numFmtId="2" fontId="2" fillId="0" borderId="8" xfId="0" applyNumberFormat="1" applyFont="1" applyBorder="1" applyAlignment="1">
      <alignment vertical="center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top" wrapText="1"/>
    </xf>
    <xf numFmtId="2" fontId="1" fillId="0" borderId="9" xfId="0" applyNumberFormat="1" applyFont="1" applyFill="1" applyBorder="1" applyAlignment="1">
      <alignment horizontal="left" vertical="top" wrapText="1"/>
    </xf>
    <xf numFmtId="2" fontId="1" fillId="0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6"/>
  <sheetViews>
    <sheetView tabSelected="1" view="pageBreakPreview" topLeftCell="A56" zoomScaleNormal="100" zoomScaleSheetLayoutView="100" workbookViewId="0">
      <selection activeCell="X66" sqref="X66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69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84" t="s">
        <v>4</v>
      </c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</row>
    <row r="7" spans="2:16" ht="12.6" customHeight="1" x14ac:dyDescent="0.25">
      <c r="D7" s="84" t="s">
        <v>5</v>
      </c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84" t="s">
        <v>73</v>
      </c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</row>
    <row r="10" spans="2:16" ht="18" customHeight="1" x14ac:dyDescent="0.25">
      <c r="B10" s="114" t="s">
        <v>98</v>
      </c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</row>
    <row r="11" spans="2:16" ht="15.75" x14ac:dyDescent="0.25">
      <c r="D11" s="114" t="s">
        <v>88</v>
      </c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</row>
    <row r="12" spans="2:16" ht="4.5" customHeight="1" x14ac:dyDescent="0.25"/>
    <row r="13" spans="2:16" ht="17.45" customHeight="1" x14ac:dyDescent="0.25">
      <c r="B13" s="114" t="s">
        <v>84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</row>
    <row r="14" spans="2:16" x14ac:dyDescent="0.25">
      <c r="B14" s="115" t="s">
        <v>6</v>
      </c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</row>
    <row r="15" spans="2:16" ht="18.95" customHeight="1" x14ac:dyDescent="0.25">
      <c r="B15" s="114" t="s">
        <v>85</v>
      </c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</row>
    <row r="16" spans="2:16" x14ac:dyDescent="0.25">
      <c r="B16" s="115" t="s">
        <v>70</v>
      </c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</row>
    <row r="17" spans="2:16" ht="5.0999999999999996" customHeight="1" x14ac:dyDescent="0.25"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</row>
    <row r="18" spans="2:16" ht="15.6" customHeight="1" x14ac:dyDescent="0.25">
      <c r="B18" s="114" t="s">
        <v>86</v>
      </c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</row>
    <row r="19" spans="2:16" x14ac:dyDescent="0.25">
      <c r="B19" s="115" t="s">
        <v>71</v>
      </c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</row>
    <row r="20" spans="2:16" ht="6.95" customHeight="1" x14ac:dyDescent="0.25"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</row>
    <row r="21" spans="2:16" ht="5.45" customHeight="1" x14ac:dyDescent="0.25"/>
    <row r="22" spans="2:16" ht="12" customHeight="1" x14ac:dyDescent="0.25">
      <c r="E22" s="84" t="s">
        <v>72</v>
      </c>
      <c r="F22" s="84"/>
      <c r="G22" s="84"/>
      <c r="H22" s="84"/>
      <c r="I22" s="84"/>
      <c r="J22" s="84"/>
      <c r="K22" s="84"/>
      <c r="L22" s="84"/>
      <c r="M22" s="84"/>
    </row>
    <row r="23" spans="2:16" ht="18" customHeight="1" x14ac:dyDescent="0.25">
      <c r="B23" s="114" t="s">
        <v>90</v>
      </c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</row>
    <row r="24" spans="2:16" x14ac:dyDescent="0.25">
      <c r="B24" s="115" t="s">
        <v>8</v>
      </c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</row>
    <row r="25" spans="2:16" ht="18" customHeight="1" x14ac:dyDescent="0.25">
      <c r="B25" s="114" t="s">
        <v>87</v>
      </c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</row>
    <row r="26" spans="2:16" x14ac:dyDescent="0.25">
      <c r="B26" s="115" t="s">
        <v>74</v>
      </c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</row>
    <row r="27" spans="2:16" ht="5.0999999999999996" customHeight="1" x14ac:dyDescent="0.25">
      <c r="C27" s="115"/>
      <c r="D27" s="115"/>
      <c r="E27" s="115"/>
      <c r="F27" s="115"/>
      <c r="G27" s="115"/>
      <c r="H27" s="115"/>
      <c r="I27" s="115"/>
      <c r="J27" s="115"/>
      <c r="K27" s="115"/>
      <c r="L27" s="115"/>
    </row>
    <row r="28" spans="2:16" ht="18.95" customHeight="1" x14ac:dyDescent="0.25">
      <c r="B28" s="84" t="s">
        <v>75</v>
      </c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</row>
    <row r="29" spans="2:16" ht="15.75" x14ac:dyDescent="0.25">
      <c r="B29" s="84" t="s">
        <v>100</v>
      </c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</row>
    <row r="30" spans="2:16" ht="6" customHeight="1" x14ac:dyDescent="0.25"/>
    <row r="31" spans="2:16" ht="9.9499999999999993" hidden="1" customHeight="1" x14ac:dyDescent="0.25"/>
    <row r="32" spans="2:16" ht="21.95" customHeight="1" x14ac:dyDescent="0.25">
      <c r="C32" s="84" t="s">
        <v>101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7"/>
    </row>
    <row r="33" spans="2:19" ht="12" customHeight="1" x14ac:dyDescent="0.25"/>
    <row r="34" spans="2:19" x14ac:dyDescent="0.25">
      <c r="B34" s="5" t="s">
        <v>67</v>
      </c>
    </row>
    <row r="35" spans="2:19" x14ac:dyDescent="0.25">
      <c r="B35" s="5" t="s">
        <v>68</v>
      </c>
    </row>
    <row r="36" spans="2:19" ht="9.9499999999999993" customHeight="1" x14ac:dyDescent="0.25"/>
    <row r="37" spans="2:19" x14ac:dyDescent="0.25">
      <c r="B37" s="103" t="s">
        <v>9</v>
      </c>
      <c r="C37" s="104"/>
      <c r="D37" s="103" t="s">
        <v>10</v>
      </c>
      <c r="E37" s="104"/>
      <c r="F37" s="104"/>
      <c r="G37" s="104"/>
      <c r="H37" s="104"/>
      <c r="I37" s="101"/>
      <c r="J37" s="101" t="s">
        <v>11</v>
      </c>
      <c r="K37" s="99" t="s">
        <v>12</v>
      </c>
      <c r="L37" s="54" t="s">
        <v>13</v>
      </c>
      <c r="M37" s="56"/>
      <c r="N37" s="55"/>
      <c r="O37" s="97" t="s">
        <v>14</v>
      </c>
      <c r="P37" s="98"/>
    </row>
    <row r="38" spans="2:19" ht="79.5" customHeight="1" x14ac:dyDescent="0.25">
      <c r="B38" s="105"/>
      <c r="C38" s="106"/>
      <c r="D38" s="105"/>
      <c r="E38" s="106"/>
      <c r="F38" s="106"/>
      <c r="G38" s="106"/>
      <c r="H38" s="106"/>
      <c r="I38" s="102"/>
      <c r="J38" s="102"/>
      <c r="K38" s="100"/>
      <c r="L38" s="53" t="s">
        <v>15</v>
      </c>
      <c r="M38" s="53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16">
        <v>1</v>
      </c>
      <c r="C39" s="117"/>
      <c r="D39" s="107">
        <v>2</v>
      </c>
      <c r="E39" s="108"/>
      <c r="F39" s="108"/>
      <c r="G39" s="108"/>
      <c r="H39" s="108"/>
      <c r="I39" s="109"/>
      <c r="J39" s="11">
        <v>3</v>
      </c>
      <c r="K39" s="12">
        <v>4</v>
      </c>
      <c r="L39" s="113">
        <v>5</v>
      </c>
      <c r="M39" s="113"/>
      <c r="N39" s="12">
        <v>6</v>
      </c>
      <c r="O39" s="12">
        <v>7</v>
      </c>
      <c r="P39" s="13">
        <v>8</v>
      </c>
    </row>
    <row r="40" spans="2:19" ht="29.1" customHeight="1" x14ac:dyDescent="0.25">
      <c r="B40" s="118" t="s">
        <v>38</v>
      </c>
      <c r="C40" s="119"/>
      <c r="D40" s="94" t="s">
        <v>37</v>
      </c>
      <c r="E40" s="95"/>
      <c r="F40" s="95"/>
      <c r="G40" s="95"/>
      <c r="H40" s="95"/>
      <c r="I40" s="96"/>
      <c r="J40" s="15" t="s">
        <v>123</v>
      </c>
      <c r="K40" s="16">
        <f>SUM(K41:K43)</f>
        <v>5.4700000000000006</v>
      </c>
      <c r="L40" s="89">
        <v>2686.8</v>
      </c>
      <c r="M40" s="89"/>
      <c r="N40" s="17">
        <f>K40*L40*12</f>
        <v>176361.55200000003</v>
      </c>
      <c r="O40" s="16">
        <v>2686.8</v>
      </c>
      <c r="P40" s="17">
        <f>SUM(P41:P43)</f>
        <v>188060.84599999999</v>
      </c>
      <c r="S40" s="93"/>
    </row>
    <row r="41" spans="2:19" ht="17.100000000000001" customHeight="1" x14ac:dyDescent="0.25">
      <c r="B41" s="43" t="s">
        <v>40</v>
      </c>
      <c r="C41" s="44"/>
      <c r="D41" s="110" t="s">
        <v>41</v>
      </c>
      <c r="E41" s="111"/>
      <c r="F41" s="111"/>
      <c r="G41" s="111"/>
      <c r="H41" s="111"/>
      <c r="I41" s="112"/>
      <c r="J41" s="13" t="s">
        <v>123</v>
      </c>
      <c r="K41" s="18">
        <v>2.16</v>
      </c>
      <c r="L41" s="43">
        <v>2686.8</v>
      </c>
      <c r="M41" s="44"/>
      <c r="N41" s="19">
        <f>K41*L41*12</f>
        <v>69641.856000000014</v>
      </c>
      <c r="O41" s="33">
        <v>2686.8</v>
      </c>
      <c r="P41" s="20">
        <f>N41</f>
        <v>69641.856000000014</v>
      </c>
      <c r="S41" s="93"/>
    </row>
    <row r="42" spans="2:19" ht="29.1" customHeight="1" x14ac:dyDescent="0.25">
      <c r="B42" s="43" t="s">
        <v>42</v>
      </c>
      <c r="C42" s="44"/>
      <c r="D42" s="110" t="s">
        <v>43</v>
      </c>
      <c r="E42" s="111"/>
      <c r="F42" s="111"/>
      <c r="G42" s="111"/>
      <c r="H42" s="111"/>
      <c r="I42" s="112"/>
      <c r="J42" s="13" t="s">
        <v>123</v>
      </c>
      <c r="K42" s="18">
        <v>3.24</v>
      </c>
      <c r="L42" s="60">
        <v>2686.8</v>
      </c>
      <c r="M42" s="60"/>
      <c r="N42" s="20">
        <f t="shared" ref="N42:N58" si="0">K42*L42*12</f>
        <v>104462.78400000001</v>
      </c>
      <c r="O42" s="33">
        <v>2686.8</v>
      </c>
      <c r="P42" s="20">
        <f>104462.8+10000+1699.29</f>
        <v>116162.09</v>
      </c>
      <c r="S42" s="93"/>
    </row>
    <row r="43" spans="2:19" ht="29.1" customHeight="1" x14ac:dyDescent="0.25">
      <c r="B43" s="43" t="s">
        <v>44</v>
      </c>
      <c r="C43" s="44"/>
      <c r="D43" s="110" t="s">
        <v>89</v>
      </c>
      <c r="E43" s="111"/>
      <c r="F43" s="111"/>
      <c r="G43" s="111"/>
      <c r="H43" s="111"/>
      <c r="I43" s="112"/>
      <c r="J43" s="13" t="s">
        <v>123</v>
      </c>
      <c r="K43" s="18">
        <v>7.0000000000000007E-2</v>
      </c>
      <c r="L43" s="43">
        <v>2686.8</v>
      </c>
      <c r="M43" s="44"/>
      <c r="N43" s="19">
        <f t="shared" si="0"/>
        <v>2256.9120000000003</v>
      </c>
      <c r="O43" s="33">
        <v>2686.8</v>
      </c>
      <c r="P43" s="20">
        <v>2256.9</v>
      </c>
      <c r="S43" s="93"/>
    </row>
    <row r="44" spans="2:19" ht="42" customHeight="1" x14ac:dyDescent="0.25">
      <c r="B44" s="72" t="s">
        <v>19</v>
      </c>
      <c r="C44" s="73"/>
      <c r="D44" s="90" t="s">
        <v>45</v>
      </c>
      <c r="E44" s="91"/>
      <c r="F44" s="91"/>
      <c r="G44" s="91"/>
      <c r="H44" s="91"/>
      <c r="I44" s="92"/>
      <c r="J44" s="15" t="s">
        <v>123</v>
      </c>
      <c r="K44" s="16">
        <f>SUM(K45:K45)</f>
        <v>0.9</v>
      </c>
      <c r="L44" s="89">
        <v>2686.8</v>
      </c>
      <c r="M44" s="89"/>
      <c r="N44" s="17">
        <f t="shared" si="0"/>
        <v>29017.440000000002</v>
      </c>
      <c r="O44" s="35">
        <v>2686.8</v>
      </c>
      <c r="P44" s="17">
        <f>SUM(P45:P45)</f>
        <v>24754.53</v>
      </c>
      <c r="S44" s="93"/>
    </row>
    <row r="45" spans="2:19" x14ac:dyDescent="0.25">
      <c r="B45" s="43" t="s">
        <v>46</v>
      </c>
      <c r="C45" s="44"/>
      <c r="D45" s="40" t="s">
        <v>47</v>
      </c>
      <c r="E45" s="41"/>
      <c r="F45" s="41"/>
      <c r="G45" s="41"/>
      <c r="H45" s="41"/>
      <c r="I45" s="42"/>
      <c r="J45" s="13" t="s">
        <v>123</v>
      </c>
      <c r="K45" s="34">
        <v>0.9</v>
      </c>
      <c r="L45" s="43">
        <v>2686.8</v>
      </c>
      <c r="M45" s="44"/>
      <c r="N45" s="19">
        <f t="shared" si="0"/>
        <v>29017.440000000002</v>
      </c>
      <c r="O45" s="33">
        <v>2686.8</v>
      </c>
      <c r="P45" s="20">
        <v>24754.53</v>
      </c>
      <c r="S45" s="93"/>
    </row>
    <row r="46" spans="2:19" ht="42.95" customHeight="1" x14ac:dyDescent="0.25">
      <c r="B46" s="72" t="s">
        <v>26</v>
      </c>
      <c r="C46" s="73"/>
      <c r="D46" s="90" t="s">
        <v>48</v>
      </c>
      <c r="E46" s="91"/>
      <c r="F46" s="91"/>
      <c r="G46" s="91"/>
      <c r="H46" s="91"/>
      <c r="I46" s="92"/>
      <c r="J46" s="15" t="s">
        <v>123</v>
      </c>
      <c r="K46" s="21">
        <f>SUM(K47:K48)</f>
        <v>0.98</v>
      </c>
      <c r="L46" s="72">
        <v>2686.8</v>
      </c>
      <c r="M46" s="73"/>
      <c r="N46" s="22">
        <f t="shared" si="0"/>
        <v>31596.768000000004</v>
      </c>
      <c r="O46" s="35">
        <v>2686.8</v>
      </c>
      <c r="P46" s="17">
        <f>SUM(P47:P48)</f>
        <v>59406.37</v>
      </c>
      <c r="S46" s="93"/>
    </row>
    <row r="47" spans="2:19" ht="29.1" customHeight="1" x14ac:dyDescent="0.25">
      <c r="B47" s="121" t="s">
        <v>49</v>
      </c>
      <c r="C47" s="122"/>
      <c r="D47" s="74" t="s">
        <v>50</v>
      </c>
      <c r="E47" s="75"/>
      <c r="F47" s="75"/>
      <c r="G47" s="75"/>
      <c r="H47" s="75"/>
      <c r="I47" s="76"/>
      <c r="J47" s="13" t="s">
        <v>123</v>
      </c>
      <c r="K47" s="82">
        <v>0.98</v>
      </c>
      <c r="L47" s="60">
        <v>2686.8</v>
      </c>
      <c r="M47" s="60"/>
      <c r="N47" s="20">
        <f t="shared" si="0"/>
        <v>31596.768000000004</v>
      </c>
      <c r="O47" s="33">
        <v>2686.8</v>
      </c>
      <c r="P47" s="20">
        <f>12854.11+9267.05+3319.81+946.69+1246.4+1577.61</f>
        <v>29211.670000000002</v>
      </c>
      <c r="S47" s="93"/>
    </row>
    <row r="48" spans="2:19" x14ac:dyDescent="0.25">
      <c r="B48" s="43" t="s">
        <v>51</v>
      </c>
      <c r="C48" s="44"/>
      <c r="D48" s="71" t="s">
        <v>52</v>
      </c>
      <c r="E48" s="71"/>
      <c r="F48" s="71"/>
      <c r="G48" s="71"/>
      <c r="H48" s="71"/>
      <c r="I48" s="71"/>
      <c r="J48" s="13" t="s">
        <v>123</v>
      </c>
      <c r="K48" s="83"/>
      <c r="L48" s="43">
        <v>2686.8</v>
      </c>
      <c r="M48" s="44"/>
      <c r="N48" s="19">
        <f t="shared" si="0"/>
        <v>0</v>
      </c>
      <c r="O48" s="33">
        <v>2686.8</v>
      </c>
      <c r="P48" s="20">
        <f>59406.37-P47</f>
        <v>30194.7</v>
      </c>
      <c r="S48" s="93"/>
    </row>
    <row r="49" spans="2:19" x14ac:dyDescent="0.25">
      <c r="B49" s="72" t="s">
        <v>27</v>
      </c>
      <c r="C49" s="73"/>
      <c r="D49" s="90" t="s">
        <v>56</v>
      </c>
      <c r="E49" s="91"/>
      <c r="F49" s="91"/>
      <c r="G49" s="91"/>
      <c r="H49" s="91"/>
      <c r="I49" s="92"/>
      <c r="J49" s="15" t="s">
        <v>123</v>
      </c>
      <c r="K49" s="16">
        <f>SUM(K50:K58)</f>
        <v>3.25</v>
      </c>
      <c r="L49" s="89">
        <v>2686.8</v>
      </c>
      <c r="M49" s="89"/>
      <c r="N49" s="17">
        <f>K49*L49*12+N59</f>
        <v>145409.60000000001</v>
      </c>
      <c r="O49" s="35">
        <v>2686.8</v>
      </c>
      <c r="P49" s="17">
        <f>SUM(P50:P58)+P59</f>
        <v>107513.38999999998</v>
      </c>
      <c r="S49" s="93"/>
    </row>
    <row r="50" spans="2:19" ht="72.599999999999994" customHeight="1" x14ac:dyDescent="0.25">
      <c r="B50" s="77" t="s">
        <v>54</v>
      </c>
      <c r="C50" s="78"/>
      <c r="D50" s="74" t="s">
        <v>53</v>
      </c>
      <c r="E50" s="75"/>
      <c r="F50" s="75"/>
      <c r="G50" s="75"/>
      <c r="H50" s="75"/>
      <c r="I50" s="76"/>
      <c r="J50" s="13" t="s">
        <v>123</v>
      </c>
      <c r="K50" s="18">
        <v>0.16</v>
      </c>
      <c r="L50" s="43">
        <v>2686.8</v>
      </c>
      <c r="M50" s="44"/>
      <c r="N50" s="19">
        <f t="shared" si="0"/>
        <v>5158.6560000000009</v>
      </c>
      <c r="O50" s="33">
        <v>2686.8</v>
      </c>
      <c r="P50" s="20">
        <f>2000+76+4193.5</f>
        <v>6269.5</v>
      </c>
      <c r="S50" s="93"/>
    </row>
    <row r="51" spans="2:19" ht="27" customHeight="1" x14ac:dyDescent="0.25">
      <c r="B51" s="77" t="s">
        <v>55</v>
      </c>
      <c r="C51" s="78"/>
      <c r="D51" s="71" t="s">
        <v>57</v>
      </c>
      <c r="E51" s="71"/>
      <c r="F51" s="71"/>
      <c r="G51" s="71"/>
      <c r="H51" s="71"/>
      <c r="I51" s="71"/>
      <c r="J51" s="13" t="s">
        <v>123</v>
      </c>
      <c r="K51" s="18">
        <v>0.55000000000000004</v>
      </c>
      <c r="L51" s="60">
        <v>2686.8</v>
      </c>
      <c r="M51" s="60"/>
      <c r="N51" s="20">
        <f t="shared" si="0"/>
        <v>17732.880000000005</v>
      </c>
      <c r="O51" s="33">
        <v>2686.8</v>
      </c>
      <c r="P51" s="20">
        <v>16501.53</v>
      </c>
      <c r="S51" s="93"/>
    </row>
    <row r="52" spans="2:19" x14ac:dyDescent="0.25">
      <c r="B52" s="77" t="s">
        <v>58</v>
      </c>
      <c r="C52" s="78"/>
      <c r="D52" s="40" t="s">
        <v>59</v>
      </c>
      <c r="E52" s="41"/>
      <c r="F52" s="41"/>
      <c r="G52" s="41"/>
      <c r="H52" s="41"/>
      <c r="I52" s="42"/>
      <c r="J52" s="13" t="s">
        <v>123</v>
      </c>
      <c r="K52" s="18">
        <v>0.67</v>
      </c>
      <c r="L52" s="43">
        <v>2686.8</v>
      </c>
      <c r="M52" s="44"/>
      <c r="N52" s="19">
        <f t="shared" si="0"/>
        <v>21601.872000000003</v>
      </c>
      <c r="O52" s="33">
        <v>2686.8</v>
      </c>
      <c r="P52" s="20">
        <v>21600</v>
      </c>
      <c r="S52" s="93"/>
    </row>
    <row r="53" spans="2:19" x14ac:dyDescent="0.25">
      <c r="B53" s="77" t="s">
        <v>60</v>
      </c>
      <c r="C53" s="78"/>
      <c r="D53" s="79" t="s">
        <v>92</v>
      </c>
      <c r="E53" s="80"/>
      <c r="F53" s="80"/>
      <c r="G53" s="80"/>
      <c r="H53" s="80"/>
      <c r="I53" s="81"/>
      <c r="J53" s="13" t="s">
        <v>123</v>
      </c>
      <c r="K53" s="18">
        <v>0.47</v>
      </c>
      <c r="L53" s="60">
        <v>2686.8</v>
      </c>
      <c r="M53" s="60"/>
      <c r="N53" s="20">
        <f t="shared" si="0"/>
        <v>15153.552</v>
      </c>
      <c r="O53" s="33">
        <v>2686.8</v>
      </c>
      <c r="P53" s="20">
        <v>16469.64</v>
      </c>
      <c r="S53" s="93"/>
    </row>
    <row r="54" spans="2:19" ht="26.45" customHeight="1" x14ac:dyDescent="0.25">
      <c r="B54" s="77" t="s">
        <v>62</v>
      </c>
      <c r="C54" s="78"/>
      <c r="D54" s="40" t="s">
        <v>61</v>
      </c>
      <c r="E54" s="41"/>
      <c r="F54" s="41"/>
      <c r="G54" s="41"/>
      <c r="H54" s="41"/>
      <c r="I54" s="42"/>
      <c r="J54" s="13" t="s">
        <v>123</v>
      </c>
      <c r="K54" s="18">
        <v>0.1</v>
      </c>
      <c r="L54" s="43">
        <v>2686.8</v>
      </c>
      <c r="M54" s="44"/>
      <c r="N54" s="20">
        <f t="shared" si="0"/>
        <v>3224.16</v>
      </c>
      <c r="O54" s="33">
        <v>2686.8</v>
      </c>
      <c r="P54" s="20">
        <v>0</v>
      </c>
      <c r="S54" s="93"/>
    </row>
    <row r="55" spans="2:19" x14ac:dyDescent="0.25">
      <c r="B55" s="77" t="s">
        <v>91</v>
      </c>
      <c r="C55" s="78"/>
      <c r="D55" s="79" t="s">
        <v>94</v>
      </c>
      <c r="E55" s="80"/>
      <c r="F55" s="80"/>
      <c r="G55" s="80"/>
      <c r="H55" s="80"/>
      <c r="I55" s="81"/>
      <c r="J55" s="13" t="s">
        <v>123</v>
      </c>
      <c r="K55" s="18">
        <v>0.09</v>
      </c>
      <c r="L55" s="60">
        <v>2686.8</v>
      </c>
      <c r="M55" s="60"/>
      <c r="N55" s="20">
        <f t="shared" si="0"/>
        <v>2901.7440000000001</v>
      </c>
      <c r="O55" s="33">
        <v>2686.8</v>
      </c>
      <c r="P55" s="20">
        <v>0</v>
      </c>
      <c r="S55" s="93"/>
    </row>
    <row r="56" spans="2:19" ht="25.5" customHeight="1" x14ac:dyDescent="0.25">
      <c r="B56" s="77" t="s">
        <v>93</v>
      </c>
      <c r="C56" s="78"/>
      <c r="D56" s="79" t="s">
        <v>97</v>
      </c>
      <c r="E56" s="80"/>
      <c r="F56" s="80"/>
      <c r="G56" s="80"/>
      <c r="H56" s="80"/>
      <c r="I56" s="81"/>
      <c r="J56" s="13" t="s">
        <v>123</v>
      </c>
      <c r="K56" s="18">
        <v>0.19</v>
      </c>
      <c r="L56" s="43">
        <v>2686.8</v>
      </c>
      <c r="M56" s="44"/>
      <c r="N56" s="20">
        <f t="shared" si="0"/>
        <v>6125.9040000000005</v>
      </c>
      <c r="O56" s="33">
        <v>2686.8</v>
      </c>
      <c r="P56" s="20">
        <v>0</v>
      </c>
      <c r="S56" s="93"/>
    </row>
    <row r="57" spans="2:19" ht="15.95" customHeight="1" x14ac:dyDescent="0.25">
      <c r="B57" s="77" t="s">
        <v>95</v>
      </c>
      <c r="C57" s="78"/>
      <c r="D57" s="40" t="s">
        <v>63</v>
      </c>
      <c r="E57" s="41"/>
      <c r="F57" s="41"/>
      <c r="G57" s="41"/>
      <c r="H57" s="41"/>
      <c r="I57" s="42"/>
      <c r="J57" s="13" t="s">
        <v>123</v>
      </c>
      <c r="K57" s="18">
        <v>0.13</v>
      </c>
      <c r="L57" s="43">
        <v>2686.8</v>
      </c>
      <c r="M57" s="44"/>
      <c r="N57" s="19">
        <f t="shared" si="0"/>
        <v>4191.4080000000004</v>
      </c>
      <c r="O57" s="33">
        <v>2686.8</v>
      </c>
      <c r="P57" s="20">
        <v>5591.25</v>
      </c>
      <c r="S57" s="93"/>
    </row>
    <row r="58" spans="2:19" ht="15" customHeight="1" x14ac:dyDescent="0.25">
      <c r="B58" s="120" t="s">
        <v>96</v>
      </c>
      <c r="C58" s="120"/>
      <c r="D58" s="71" t="s">
        <v>64</v>
      </c>
      <c r="E58" s="71"/>
      <c r="F58" s="71"/>
      <c r="G58" s="71"/>
      <c r="H58" s="71"/>
      <c r="I58" s="71"/>
      <c r="J58" s="13" t="s">
        <v>123</v>
      </c>
      <c r="K58" s="18">
        <v>0.89</v>
      </c>
      <c r="L58" s="60">
        <v>2686.8</v>
      </c>
      <c r="M58" s="60"/>
      <c r="N58" s="20">
        <f t="shared" si="0"/>
        <v>28695.024000000005</v>
      </c>
      <c r="O58" s="33">
        <v>2686.8</v>
      </c>
      <c r="P58" s="20">
        <v>5269.15</v>
      </c>
      <c r="S58" s="93"/>
    </row>
    <row r="59" spans="2:19" ht="15" customHeight="1" x14ac:dyDescent="0.25">
      <c r="B59" s="38" t="s">
        <v>105</v>
      </c>
      <c r="C59" s="39"/>
      <c r="D59" s="40" t="s">
        <v>106</v>
      </c>
      <c r="E59" s="41"/>
      <c r="F59" s="41"/>
      <c r="G59" s="41"/>
      <c r="H59" s="41"/>
      <c r="I59" s="42"/>
      <c r="J59" s="32" t="s">
        <v>123</v>
      </c>
      <c r="K59" s="37">
        <v>0.1</v>
      </c>
      <c r="L59" s="43">
        <v>2686.8</v>
      </c>
      <c r="M59" s="44"/>
      <c r="N59" s="20">
        <v>40624.400000000001</v>
      </c>
      <c r="O59" s="33">
        <v>2686.8</v>
      </c>
      <c r="P59" s="20">
        <v>35812.32</v>
      </c>
      <c r="S59" s="36"/>
    </row>
    <row r="60" spans="2:19" x14ac:dyDescent="0.25">
      <c r="B60" s="23"/>
      <c r="C60" s="24" t="s">
        <v>18</v>
      </c>
      <c r="D60" s="2"/>
      <c r="E60" s="3"/>
      <c r="F60" s="3"/>
      <c r="G60" s="3"/>
      <c r="H60" s="3"/>
      <c r="I60" s="4"/>
      <c r="J60" s="15" t="s">
        <v>123</v>
      </c>
      <c r="K60" s="25">
        <f>K49+K46+K44+K40</f>
        <v>10.600000000000001</v>
      </c>
      <c r="L60" s="72" t="s">
        <v>25</v>
      </c>
      <c r="M60" s="73"/>
      <c r="N60" s="22">
        <f>N49+N46+N44+N40</f>
        <v>382385.36000000004</v>
      </c>
      <c r="O60" s="16" t="s">
        <v>25</v>
      </c>
      <c r="P60" s="17">
        <f>P49+P46+P44+P40</f>
        <v>379735.13599999994</v>
      </c>
    </row>
    <row r="61" spans="2:19" ht="9" customHeight="1" x14ac:dyDescent="0.25">
      <c r="D61" s="1"/>
      <c r="E61" s="1"/>
      <c r="F61" s="1"/>
      <c r="G61" s="1"/>
      <c r="H61" s="1"/>
      <c r="I61" s="1"/>
      <c r="J61" s="26"/>
    </row>
    <row r="62" spans="2:19" ht="14.45" customHeight="1" x14ac:dyDescent="0.25">
      <c r="B62" s="84" t="s">
        <v>19</v>
      </c>
      <c r="C62" s="84"/>
      <c r="D62" s="27" t="s">
        <v>77</v>
      </c>
    </row>
    <row r="63" spans="2:19" x14ac:dyDescent="0.25">
      <c r="C63" s="52" t="s">
        <v>76</v>
      </c>
      <c r="D63" s="52"/>
      <c r="E63" s="52"/>
      <c r="F63" s="52"/>
      <c r="G63" s="52"/>
      <c r="H63" s="52"/>
      <c r="I63" s="52"/>
    </row>
    <row r="64" spans="2:19" x14ac:dyDescent="0.25">
      <c r="D64" s="27" t="s">
        <v>109</v>
      </c>
    </row>
    <row r="65" spans="2:16" x14ac:dyDescent="0.25">
      <c r="D65" s="27" t="s">
        <v>78</v>
      </c>
    </row>
    <row r="66" spans="2:16" x14ac:dyDescent="0.25">
      <c r="C66" s="52" t="s">
        <v>107</v>
      </c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</row>
    <row r="67" spans="2:16" x14ac:dyDescent="0.25">
      <c r="D67" s="52" t="s">
        <v>108</v>
      </c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  <row r="68" spans="2:16" x14ac:dyDescent="0.25">
      <c r="D68" s="52" t="s">
        <v>110</v>
      </c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</row>
    <row r="69" spans="2:16" ht="8.4499999999999993" customHeight="1" x14ac:dyDescent="0.25"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</row>
    <row r="70" spans="2:16" hidden="1" x14ac:dyDescent="0.25"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</row>
    <row r="71" spans="2:16" hidden="1" x14ac:dyDescent="0.25"/>
    <row r="72" spans="2:16" ht="6.95" hidden="1" customHeight="1" x14ac:dyDescent="0.25"/>
    <row r="73" spans="2:16" ht="0.95" hidden="1" customHeight="1" x14ac:dyDescent="0.25"/>
    <row r="74" spans="2:16" ht="119.1" customHeight="1" x14ac:dyDescent="0.25">
      <c r="B74" s="53" t="s">
        <v>20</v>
      </c>
      <c r="C74" s="53"/>
      <c r="D74" s="53" t="s">
        <v>21</v>
      </c>
      <c r="E74" s="53"/>
      <c r="F74" s="53"/>
      <c r="G74" s="53"/>
      <c r="H74" s="53"/>
      <c r="I74" s="53" t="s">
        <v>22</v>
      </c>
      <c r="J74" s="53"/>
      <c r="K74" s="53" t="s">
        <v>24</v>
      </c>
      <c r="L74" s="53"/>
      <c r="M74" s="53" t="s">
        <v>104</v>
      </c>
      <c r="N74" s="53"/>
      <c r="O74" s="53" t="s">
        <v>23</v>
      </c>
      <c r="P74" s="53"/>
    </row>
    <row r="75" spans="2:16" s="14" customFormat="1" ht="14.45" customHeight="1" x14ac:dyDescent="0.2">
      <c r="B75" s="59">
        <v>1</v>
      </c>
      <c r="C75" s="59"/>
      <c r="D75" s="88">
        <v>2</v>
      </c>
      <c r="E75" s="88"/>
      <c r="F75" s="88"/>
      <c r="G75" s="88"/>
      <c r="H75" s="88"/>
      <c r="I75" s="59">
        <v>3</v>
      </c>
      <c r="J75" s="59"/>
      <c r="K75" s="59">
        <v>4</v>
      </c>
      <c r="L75" s="59"/>
      <c r="M75" s="59">
        <v>5</v>
      </c>
      <c r="N75" s="59"/>
      <c r="O75" s="59">
        <v>6</v>
      </c>
      <c r="P75" s="59"/>
    </row>
    <row r="76" spans="2:16" s="14" customFormat="1" ht="14.45" customHeight="1" x14ac:dyDescent="0.2">
      <c r="B76" s="45" t="s">
        <v>38</v>
      </c>
      <c r="C76" s="46"/>
      <c r="D76" s="47" t="s">
        <v>111</v>
      </c>
      <c r="E76" s="48"/>
      <c r="F76" s="48"/>
      <c r="G76" s="48"/>
      <c r="H76" s="49"/>
      <c r="I76" s="45" t="s">
        <v>116</v>
      </c>
      <c r="J76" s="46"/>
      <c r="K76" s="50">
        <v>1511.93</v>
      </c>
      <c r="L76" s="51"/>
      <c r="M76" s="45" t="s">
        <v>117</v>
      </c>
      <c r="N76" s="46"/>
      <c r="O76" s="45" t="s">
        <v>122</v>
      </c>
      <c r="P76" s="46"/>
    </row>
    <row r="77" spans="2:16" s="14" customFormat="1" ht="14.45" customHeight="1" x14ac:dyDescent="0.2">
      <c r="B77" s="45" t="s">
        <v>19</v>
      </c>
      <c r="C77" s="46"/>
      <c r="D77" s="47" t="s">
        <v>112</v>
      </c>
      <c r="E77" s="48"/>
      <c r="F77" s="48"/>
      <c r="G77" s="48"/>
      <c r="H77" s="49"/>
      <c r="I77" s="45" t="s">
        <v>116</v>
      </c>
      <c r="J77" s="46"/>
      <c r="K77" s="50">
        <v>381.25</v>
      </c>
      <c r="L77" s="51"/>
      <c r="M77" s="45" t="s">
        <v>118</v>
      </c>
      <c r="N77" s="46"/>
      <c r="O77" s="45" t="s">
        <v>122</v>
      </c>
      <c r="P77" s="46"/>
    </row>
    <row r="78" spans="2:16" s="14" customFormat="1" ht="14.45" customHeight="1" x14ac:dyDescent="0.2">
      <c r="B78" s="45" t="s">
        <v>26</v>
      </c>
      <c r="C78" s="46"/>
      <c r="D78" s="47" t="s">
        <v>113</v>
      </c>
      <c r="E78" s="48"/>
      <c r="F78" s="48"/>
      <c r="G78" s="48"/>
      <c r="H78" s="49"/>
      <c r="I78" s="45" t="s">
        <v>116</v>
      </c>
      <c r="J78" s="46"/>
      <c r="K78" s="50">
        <v>4275.74</v>
      </c>
      <c r="L78" s="51"/>
      <c r="M78" s="45" t="s">
        <v>119</v>
      </c>
      <c r="N78" s="46"/>
      <c r="O78" s="45" t="s">
        <v>122</v>
      </c>
      <c r="P78" s="46"/>
    </row>
    <row r="79" spans="2:16" s="14" customFormat="1" ht="14.45" customHeight="1" x14ac:dyDescent="0.2">
      <c r="B79" s="45" t="s">
        <v>27</v>
      </c>
      <c r="C79" s="46"/>
      <c r="D79" s="47" t="s">
        <v>114</v>
      </c>
      <c r="E79" s="48"/>
      <c r="F79" s="48"/>
      <c r="G79" s="48"/>
      <c r="H79" s="49"/>
      <c r="I79" s="45" t="s">
        <v>116</v>
      </c>
      <c r="J79" s="46"/>
      <c r="K79" s="50">
        <v>2536.58</v>
      </c>
      <c r="L79" s="51"/>
      <c r="M79" s="45" t="s">
        <v>120</v>
      </c>
      <c r="N79" s="46"/>
      <c r="O79" s="45" t="s">
        <v>122</v>
      </c>
      <c r="P79" s="46"/>
    </row>
    <row r="80" spans="2:16" s="14" customFormat="1" ht="25.5" customHeight="1" x14ac:dyDescent="0.2">
      <c r="B80" s="59" t="s">
        <v>30</v>
      </c>
      <c r="C80" s="59"/>
      <c r="D80" s="85" t="s">
        <v>115</v>
      </c>
      <c r="E80" s="86"/>
      <c r="F80" s="86"/>
      <c r="G80" s="86"/>
      <c r="H80" s="87"/>
      <c r="I80" s="45" t="s">
        <v>116</v>
      </c>
      <c r="J80" s="46"/>
      <c r="K80" s="50">
        <v>5495.02</v>
      </c>
      <c r="L80" s="51"/>
      <c r="M80" s="45" t="s">
        <v>121</v>
      </c>
      <c r="N80" s="46"/>
      <c r="O80" s="45" t="s">
        <v>122</v>
      </c>
      <c r="P80" s="46"/>
    </row>
    <row r="81" spans="2:16" x14ac:dyDescent="0.25">
      <c r="B81" s="28" t="s">
        <v>18</v>
      </c>
      <c r="C81" s="28"/>
      <c r="D81" s="29"/>
      <c r="E81" s="30"/>
      <c r="F81" s="30"/>
      <c r="G81" s="30"/>
      <c r="H81" s="30"/>
      <c r="I81" s="30"/>
      <c r="J81" s="31"/>
      <c r="K81" s="50">
        <f>SUM(K76:L80)</f>
        <v>14200.52</v>
      </c>
      <c r="L81" s="51"/>
      <c r="M81" s="43" t="s">
        <v>25</v>
      </c>
      <c r="N81" s="44"/>
      <c r="O81" s="43" t="s">
        <v>25</v>
      </c>
      <c r="P81" s="44"/>
    </row>
    <row r="82" spans="2:16" ht="7.5" customHeight="1" x14ac:dyDescent="0.25"/>
    <row r="83" spans="2:16" x14ac:dyDescent="0.25">
      <c r="B83" s="84" t="s">
        <v>26</v>
      </c>
      <c r="C83" s="84"/>
      <c r="D83" s="5" t="s">
        <v>124</v>
      </c>
    </row>
    <row r="84" spans="2:16" x14ac:dyDescent="0.25">
      <c r="B84" s="84" t="s">
        <v>27</v>
      </c>
      <c r="C84" s="84"/>
      <c r="D84" s="5" t="s">
        <v>65</v>
      </c>
    </row>
    <row r="85" spans="2:16" x14ac:dyDescent="0.25">
      <c r="B85" s="5" t="s">
        <v>66</v>
      </c>
    </row>
    <row r="86" spans="2:16" ht="9.6" customHeight="1" x14ac:dyDescent="0.25"/>
    <row r="87" spans="2:16" ht="68.45" customHeight="1" x14ac:dyDescent="0.25">
      <c r="B87" s="54" t="s">
        <v>20</v>
      </c>
      <c r="C87" s="56"/>
      <c r="D87" s="103" t="s">
        <v>28</v>
      </c>
      <c r="E87" s="104"/>
      <c r="F87" s="104"/>
      <c r="G87" s="101"/>
      <c r="H87" s="53" t="s">
        <v>29</v>
      </c>
      <c r="I87" s="53"/>
      <c r="J87" s="53"/>
      <c r="K87" s="53"/>
      <c r="L87" s="53" t="s">
        <v>103</v>
      </c>
      <c r="M87" s="53"/>
      <c r="N87" s="53"/>
      <c r="O87" s="53"/>
      <c r="P87" s="53"/>
    </row>
    <row r="88" spans="2:16" x14ac:dyDescent="0.25">
      <c r="B88" s="43">
        <v>1</v>
      </c>
      <c r="C88" s="58"/>
      <c r="D88" s="60">
        <v>2</v>
      </c>
      <c r="E88" s="60"/>
      <c r="F88" s="60"/>
      <c r="G88" s="60"/>
      <c r="H88" s="60">
        <v>3</v>
      </c>
      <c r="I88" s="60"/>
      <c r="J88" s="60"/>
      <c r="K88" s="60"/>
      <c r="L88" s="60">
        <v>4</v>
      </c>
      <c r="M88" s="60"/>
      <c r="N88" s="60"/>
      <c r="O88" s="60"/>
      <c r="P88" s="60"/>
    </row>
    <row r="89" spans="2:16" x14ac:dyDescent="0.25">
      <c r="B89" s="43" t="s">
        <v>38</v>
      </c>
      <c r="C89" s="58"/>
      <c r="D89" s="43">
        <v>1</v>
      </c>
      <c r="E89" s="58"/>
      <c r="F89" s="58"/>
      <c r="G89" s="44"/>
      <c r="H89" s="43">
        <v>1</v>
      </c>
      <c r="I89" s="58"/>
      <c r="J89" s="58"/>
      <c r="K89" s="44"/>
      <c r="L89" s="57">
        <v>76540.490000000005</v>
      </c>
      <c r="M89" s="57"/>
      <c r="N89" s="57"/>
      <c r="O89" s="57"/>
      <c r="P89" s="57"/>
    </row>
    <row r="91" spans="2:16" x14ac:dyDescent="0.25">
      <c r="B91" s="84" t="s">
        <v>30</v>
      </c>
      <c r="C91" s="84"/>
      <c r="D91" s="52" t="s">
        <v>79</v>
      </c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</row>
    <row r="92" spans="2:16" x14ac:dyDescent="0.25">
      <c r="B92" s="27" t="s">
        <v>80</v>
      </c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</row>
    <row r="93" spans="2:16" x14ac:dyDescent="0.25">
      <c r="B93" s="52" t="s">
        <v>81</v>
      </c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</row>
    <row r="94" spans="2:16" x14ac:dyDescent="0.25">
      <c r="B94" s="52" t="s">
        <v>82</v>
      </c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</row>
    <row r="95" spans="2:16" x14ac:dyDescent="0.25">
      <c r="B95" s="52" t="s">
        <v>83</v>
      </c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</row>
    <row r="96" spans="2:16" ht="3" customHeight="1" x14ac:dyDescent="0.25"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</row>
    <row r="97" spans="2:16" ht="0.6" customHeight="1" x14ac:dyDescent="0.25"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</row>
    <row r="98" spans="2:16" ht="3.95" customHeight="1" x14ac:dyDescent="0.25"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</row>
    <row r="99" spans="2:16" ht="46.5" customHeight="1" x14ac:dyDescent="0.25">
      <c r="B99" s="53" t="s">
        <v>20</v>
      </c>
      <c r="C99" s="53"/>
      <c r="D99" s="54" t="s">
        <v>32</v>
      </c>
      <c r="E99" s="56"/>
      <c r="F99" s="56"/>
      <c r="G99" s="55"/>
      <c r="H99" s="54" t="s">
        <v>33</v>
      </c>
      <c r="I99" s="56"/>
      <c r="J99" s="55"/>
      <c r="K99" s="54" t="s">
        <v>34</v>
      </c>
      <c r="L99" s="55"/>
      <c r="M99" s="54" t="s">
        <v>35</v>
      </c>
      <c r="N99" s="55"/>
      <c r="O99" s="53" t="s">
        <v>31</v>
      </c>
      <c r="P99" s="53"/>
    </row>
    <row r="100" spans="2:16" x14ac:dyDescent="0.25">
      <c r="B100" s="59">
        <v>1</v>
      </c>
      <c r="C100" s="59"/>
      <c r="D100" s="59">
        <v>2</v>
      </c>
      <c r="E100" s="59"/>
      <c r="F100" s="59"/>
      <c r="G100" s="59"/>
      <c r="H100" s="59">
        <v>3</v>
      </c>
      <c r="I100" s="59"/>
      <c r="J100" s="59"/>
      <c r="K100" s="59">
        <v>4</v>
      </c>
      <c r="L100" s="59"/>
      <c r="M100" s="60">
        <v>5</v>
      </c>
      <c r="N100" s="60"/>
      <c r="O100" s="60">
        <v>6</v>
      </c>
      <c r="P100" s="60"/>
    </row>
    <row r="101" spans="2:16" ht="29.1" customHeight="1" x14ac:dyDescent="0.25">
      <c r="B101" s="123" t="s">
        <v>38</v>
      </c>
      <c r="C101" s="123"/>
      <c r="D101" s="64" t="s">
        <v>36</v>
      </c>
      <c r="E101" s="64"/>
      <c r="F101" s="64"/>
      <c r="G101" s="64"/>
      <c r="H101" s="57">
        <f>295650.95-79596.63</f>
        <v>216054.32</v>
      </c>
      <c r="I101" s="57"/>
      <c r="J101" s="57"/>
      <c r="K101" s="57">
        <v>510329.22</v>
      </c>
      <c r="L101" s="57"/>
      <c r="M101" s="57">
        <v>587765.85</v>
      </c>
      <c r="N101" s="57"/>
      <c r="O101" s="57">
        <f>H101+K101-M101</f>
        <v>138617.69000000006</v>
      </c>
      <c r="P101" s="57"/>
    </row>
    <row r="102" spans="2:16" ht="29.1" customHeight="1" x14ac:dyDescent="0.25">
      <c r="B102" s="61" t="s">
        <v>19</v>
      </c>
      <c r="C102" s="63"/>
      <c r="D102" s="65" t="s">
        <v>102</v>
      </c>
      <c r="E102" s="66"/>
      <c r="F102" s="66"/>
      <c r="G102" s="67"/>
      <c r="H102" s="68">
        <v>0</v>
      </c>
      <c r="I102" s="69"/>
      <c r="J102" s="70"/>
      <c r="K102" s="68">
        <v>0</v>
      </c>
      <c r="L102" s="70"/>
      <c r="M102" s="68">
        <v>0</v>
      </c>
      <c r="N102" s="70"/>
      <c r="O102" s="57">
        <f t="shared" ref="O102:O103" si="1">H102+K102-M102</f>
        <v>0</v>
      </c>
      <c r="P102" s="57"/>
    </row>
    <row r="103" spans="2:16" ht="26.45" customHeight="1" x14ac:dyDescent="0.25">
      <c r="B103" s="123" t="s">
        <v>26</v>
      </c>
      <c r="C103" s="123"/>
      <c r="D103" s="64" t="s">
        <v>99</v>
      </c>
      <c r="E103" s="64"/>
      <c r="F103" s="64"/>
      <c r="G103" s="64"/>
      <c r="H103" s="57">
        <v>0</v>
      </c>
      <c r="I103" s="57"/>
      <c r="J103" s="57"/>
      <c r="K103" s="57">
        <v>43636</v>
      </c>
      <c r="L103" s="57"/>
      <c r="M103" s="57">
        <v>43636</v>
      </c>
      <c r="N103" s="57"/>
      <c r="O103" s="57">
        <f t="shared" si="1"/>
        <v>0</v>
      </c>
      <c r="P103" s="57"/>
    </row>
    <row r="104" spans="2:16" x14ac:dyDescent="0.25">
      <c r="B104" s="61" t="s">
        <v>18</v>
      </c>
      <c r="C104" s="62"/>
      <c r="D104" s="62"/>
      <c r="E104" s="62"/>
      <c r="F104" s="62"/>
      <c r="G104" s="63"/>
      <c r="H104" s="57">
        <f>SUM(H101:J103)</f>
        <v>216054.32</v>
      </c>
      <c r="I104" s="57"/>
      <c r="J104" s="57"/>
      <c r="K104" s="57">
        <f>SUM(K101:L103)</f>
        <v>553965.22</v>
      </c>
      <c r="L104" s="57"/>
      <c r="M104" s="57">
        <f>SUM(M101:N103)</f>
        <v>631401.85</v>
      </c>
      <c r="N104" s="57"/>
      <c r="O104" s="57">
        <f t="shared" ref="O104" si="2">H104+K104-M104</f>
        <v>138617.69000000006</v>
      </c>
      <c r="P104" s="57"/>
    </row>
    <row r="105" spans="2:16" ht="9.6" customHeight="1" x14ac:dyDescent="0.25"/>
    <row r="106" spans="2:16" ht="5.0999999999999996" customHeight="1" x14ac:dyDescent="0.25">
      <c r="B106" s="84"/>
      <c r="C106" s="84"/>
      <c r="D106" s="84"/>
      <c r="E106" s="84"/>
      <c r="F106" s="84"/>
      <c r="G106" s="84"/>
      <c r="H106" s="84"/>
      <c r="I106" s="84"/>
      <c r="J106" s="84"/>
      <c r="K106" s="84"/>
    </row>
  </sheetData>
  <mergeCells count="204">
    <mergeCell ref="B106:K106"/>
    <mergeCell ref="B103:C103"/>
    <mergeCell ref="B80:C80"/>
    <mergeCell ref="B83:C83"/>
    <mergeCell ref="B84:C84"/>
    <mergeCell ref="B87:C87"/>
    <mergeCell ref="B88:C88"/>
    <mergeCell ref="B91:C91"/>
    <mergeCell ref="B99:C99"/>
    <mergeCell ref="B100:C100"/>
    <mergeCell ref="B101:C101"/>
    <mergeCell ref="B89:C89"/>
    <mergeCell ref="H88:K88"/>
    <mergeCell ref="D88:G88"/>
    <mergeCell ref="D87:G87"/>
    <mergeCell ref="H87:K87"/>
    <mergeCell ref="D101:G101"/>
    <mergeCell ref="H101:J101"/>
    <mergeCell ref="K101:L101"/>
    <mergeCell ref="H104:J104"/>
    <mergeCell ref="K104:L104"/>
    <mergeCell ref="B97:P97"/>
    <mergeCell ref="B98:P98"/>
    <mergeCell ref="M101:N101"/>
    <mergeCell ref="B39:C39"/>
    <mergeCell ref="B40:C40"/>
    <mergeCell ref="B58:C58"/>
    <mergeCell ref="B41:C41"/>
    <mergeCell ref="B42:C42"/>
    <mergeCell ref="B43:C43"/>
    <mergeCell ref="B50:C50"/>
    <mergeCell ref="B48:C48"/>
    <mergeCell ref="B47:C47"/>
    <mergeCell ref="B46:C46"/>
    <mergeCell ref="B45:C45"/>
    <mergeCell ref="B51:C51"/>
    <mergeCell ref="B54:C54"/>
    <mergeCell ref="B57:C57"/>
    <mergeCell ref="B49:C49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S40:S58"/>
    <mergeCell ref="D40:I40"/>
    <mergeCell ref="O37:P37"/>
    <mergeCell ref="L37:N37"/>
    <mergeCell ref="L38:M38"/>
    <mergeCell ref="K37:K38"/>
    <mergeCell ref="J37:J38"/>
    <mergeCell ref="D37:I38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L45:M45"/>
    <mergeCell ref="L46:M46"/>
    <mergeCell ref="L47:M47"/>
    <mergeCell ref="L48:M48"/>
    <mergeCell ref="L57:M57"/>
    <mergeCell ref="L49:M49"/>
    <mergeCell ref="D52:I52"/>
    <mergeCell ref="D54:I54"/>
    <mergeCell ref="D57:I57"/>
    <mergeCell ref="D49:I49"/>
    <mergeCell ref="D51:I51"/>
    <mergeCell ref="L58:M58"/>
    <mergeCell ref="L51:M51"/>
    <mergeCell ref="D68:P68"/>
    <mergeCell ref="L60:M60"/>
    <mergeCell ref="O81:P81"/>
    <mergeCell ref="D80:H80"/>
    <mergeCell ref="I80:J80"/>
    <mergeCell ref="K80:L80"/>
    <mergeCell ref="K81:L81"/>
    <mergeCell ref="D75:H75"/>
    <mergeCell ref="O74:P74"/>
    <mergeCell ref="M74:N74"/>
    <mergeCell ref="K74:L74"/>
    <mergeCell ref="I74:J74"/>
    <mergeCell ref="D74:H74"/>
    <mergeCell ref="O75:P75"/>
    <mergeCell ref="M75:N75"/>
    <mergeCell ref="M80:N80"/>
    <mergeCell ref="M81:N81"/>
    <mergeCell ref="O78:P78"/>
    <mergeCell ref="O79:P79"/>
    <mergeCell ref="L41:M41"/>
    <mergeCell ref="L42:M42"/>
    <mergeCell ref="L43:M43"/>
    <mergeCell ref="L50:M50"/>
    <mergeCell ref="C63:I63"/>
    <mergeCell ref="D58:I58"/>
    <mergeCell ref="B44:C44"/>
    <mergeCell ref="D50:I50"/>
    <mergeCell ref="D48:I48"/>
    <mergeCell ref="D47:I47"/>
    <mergeCell ref="B53:C53"/>
    <mergeCell ref="D53:I53"/>
    <mergeCell ref="L53:M53"/>
    <mergeCell ref="B55:C55"/>
    <mergeCell ref="D55:I55"/>
    <mergeCell ref="L55:M55"/>
    <mergeCell ref="K47:K48"/>
    <mergeCell ref="B56:C56"/>
    <mergeCell ref="D56:I56"/>
    <mergeCell ref="L56:M56"/>
    <mergeCell ref="B62:C62"/>
    <mergeCell ref="B52:C52"/>
    <mergeCell ref="L52:M52"/>
    <mergeCell ref="L54:M54"/>
    <mergeCell ref="O101:P101"/>
    <mergeCell ref="O100:P100"/>
    <mergeCell ref="M100:N100"/>
    <mergeCell ref="K100:L100"/>
    <mergeCell ref="H100:J100"/>
    <mergeCell ref="M104:N104"/>
    <mergeCell ref="O104:P104"/>
    <mergeCell ref="B104:G104"/>
    <mergeCell ref="D103:G103"/>
    <mergeCell ref="H103:J103"/>
    <mergeCell ref="K103:L103"/>
    <mergeCell ref="M103:N103"/>
    <mergeCell ref="O103:P103"/>
    <mergeCell ref="D100:G100"/>
    <mergeCell ref="B102:C102"/>
    <mergeCell ref="D102:G102"/>
    <mergeCell ref="H102:J102"/>
    <mergeCell ref="K102:L102"/>
    <mergeCell ref="M102:N102"/>
    <mergeCell ref="O102:P102"/>
    <mergeCell ref="O99:P99"/>
    <mergeCell ref="M99:N99"/>
    <mergeCell ref="K99:L99"/>
    <mergeCell ref="H99:J99"/>
    <mergeCell ref="D99:G99"/>
    <mergeCell ref="D67:P67"/>
    <mergeCell ref="D69:P69"/>
    <mergeCell ref="L89:P89"/>
    <mergeCell ref="H89:K89"/>
    <mergeCell ref="D89:G89"/>
    <mergeCell ref="K75:L75"/>
    <mergeCell ref="I75:J75"/>
    <mergeCell ref="D91:P91"/>
    <mergeCell ref="B93:P93"/>
    <mergeCell ref="B94:P94"/>
    <mergeCell ref="B95:P95"/>
    <mergeCell ref="B96:P96"/>
    <mergeCell ref="L88:P88"/>
    <mergeCell ref="L87:P87"/>
    <mergeCell ref="B74:C74"/>
    <mergeCell ref="B75:C75"/>
    <mergeCell ref="O80:P80"/>
    <mergeCell ref="O76:P76"/>
    <mergeCell ref="O77:P77"/>
    <mergeCell ref="B59:C59"/>
    <mergeCell ref="D59:I59"/>
    <mergeCell ref="L59:M59"/>
    <mergeCell ref="B76:C76"/>
    <mergeCell ref="B77:C77"/>
    <mergeCell ref="B78:C78"/>
    <mergeCell ref="B79:C79"/>
    <mergeCell ref="D76:H76"/>
    <mergeCell ref="D77:H77"/>
    <mergeCell ref="D78:H78"/>
    <mergeCell ref="D79:H79"/>
    <mergeCell ref="I76:J76"/>
    <mergeCell ref="I77:J77"/>
    <mergeCell ref="I78:J78"/>
    <mergeCell ref="I79:J79"/>
    <mergeCell ref="K76:L76"/>
    <mergeCell ref="K77:L77"/>
    <mergeCell ref="K78:L78"/>
    <mergeCell ref="K79:L79"/>
    <mergeCell ref="M76:N76"/>
    <mergeCell ref="M77:N77"/>
    <mergeCell ref="M78:N78"/>
    <mergeCell ref="M79:N79"/>
    <mergeCell ref="C66:P66"/>
  </mergeCells>
  <pageMargins left="0.7" right="0.7" top="0.75" bottom="0.75" header="0.3" footer="0.3"/>
  <pageSetup paperSize="9" scale="55" orientation="portrait" r:id="rId1"/>
  <rowBreaks count="1" manualBreakCount="1">
    <brk id="73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2026-03-30T10:45:03Z</dcterms:modified>
</cp:coreProperties>
</file>