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</sheets>
  <definedNames>
    <definedName name="_xlnm.Print_Area" localSheetId="0">Лист1!$A$1:$P$104</definedName>
  </definedNames>
  <calcPr calcId="145621"/>
</workbook>
</file>

<file path=xl/calcChain.xml><?xml version="1.0" encoding="utf-8"?>
<calcChain xmlns="http://schemas.openxmlformats.org/spreadsheetml/2006/main">
  <c r="N48" i="1" l="1"/>
  <c r="K79" i="1" l="1"/>
  <c r="P49" i="1"/>
  <c r="P48" i="1" s="1"/>
  <c r="P45" i="1"/>
  <c r="P44" i="1" s="1"/>
  <c r="P43" i="1"/>
  <c r="P42" i="1"/>
  <c r="P46" i="1"/>
  <c r="P40" i="1" l="1"/>
  <c r="P60" i="1"/>
  <c r="O100" i="1"/>
  <c r="O101" i="1"/>
  <c r="K102" i="1" l="1"/>
  <c r="M102" i="1"/>
  <c r="H99" i="1"/>
  <c r="O99" i="1" s="1"/>
  <c r="H102" i="1" l="1"/>
  <c r="O102" i="1"/>
  <c r="N56" i="1"/>
  <c r="N55" i="1"/>
  <c r="K48" i="1" l="1"/>
  <c r="K46" i="1" l="1"/>
  <c r="N53" i="1" l="1"/>
  <c r="N42" i="1" l="1"/>
  <c r="N43" i="1"/>
  <c r="N45" i="1"/>
  <c r="N47" i="1"/>
  <c r="N49" i="1"/>
  <c r="N50" i="1"/>
  <c r="N51" i="1"/>
  <c r="N54" i="1"/>
  <c r="N57" i="1"/>
  <c r="N58" i="1"/>
  <c r="N41" i="1"/>
  <c r="N46" i="1"/>
  <c r="K44" i="1"/>
  <c r="K40" i="1"/>
  <c r="N40" i="1" s="1"/>
  <c r="N44" i="1" l="1"/>
  <c r="N60" i="1" s="1"/>
  <c r="K60" i="1"/>
</calcChain>
</file>

<file path=xl/sharedStrings.xml><?xml version="1.0" encoding="utf-8"?>
<sst xmlns="http://schemas.openxmlformats.org/spreadsheetml/2006/main" count="162" uniqueCount="121">
  <si>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</si>
  <si>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</si>
  <si>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</si>
  <si>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</si>
  <si>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</si>
  <si>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</si>
  <si>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</si>
  <si>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</si>
  <si>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</si>
  <si>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</si>
  <si>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</si>
  <si>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</si>
  <si>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</si>
  <si>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</si>
  <si>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</si>
  <si>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</si>
  <si>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</si>
  <si>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</si>
  <si>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</si>
  <si>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</si>
  <si>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</si>
  <si>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</si>
  <si>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</si>
  <si>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</si>
  <si>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</si>
  <si>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</si>
  <si>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</si>
  <si>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</si>
  <si>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</si>
  <si>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</si>
  <si>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</si>
  <si>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</si>
  <si>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</si>
  <si>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</si>
  <si>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</si>
  <si>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</si>
  <si>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</si>
  <si>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</si>
  <si>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</si>
  <si>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</si>
  <si>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</si>
  <si>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</si>
  <si>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</si>
  <si>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</si>
  <si>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</si>
  <si>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</si>
  <si>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</si>
  <si>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</si>
  <si>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</si>
  <si>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</si>
  <si>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</si>
  <si>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</si>
  <si>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</si>
  <si>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</si>
  <si>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</si>
  <si>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</si>
  <si>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</si>
  <si>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</si>
  <si>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</si>
  <si>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</si>
  <si>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</si>
  <si>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</si>
  <si>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</si>
  <si>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</si>
  <si>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</si>
  <si>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</si>
  <si>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</si>
  <si>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</si>
  <si>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</si>
  <si>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</si>
  <si>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</si>
  <si>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</si>
  <si>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</si>
  <si>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</si>
  <si>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</si>
  <si>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</si>
  <si>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</si>
  <si>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</si>
  <si>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</si>
  <si>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</si>
  <si>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</si>
  <si>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</si>
  <si>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</si>
  <si>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</si>
  <si>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</si>
  <si>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</si>
  <si>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</si>
  <si>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</si>
  <si>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</si>
  <si>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</si>
  <si>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</si>
  <si>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</si>
  <si>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</si>
  <si>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>4.8.</t>
  </si>
  <si>
    <t>Изготовление плана благоустройства территории согласно кадастровому паспорту</t>
  </si>
  <si>
    <t>г. Ангарск,   квартал     75,        дом     2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</si>
  <si>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</si>
  <si>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</si>
  <si>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</si>
  <si>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</si>
  <si>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</si>
  <si>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Расходы на управление многоквартирным домом</t>
  </si>
  <si>
    <t>4.9.</t>
  </si>
  <si>
    <t xml:space="preserve">4.10. </t>
  </si>
  <si>
    <t>4.11.</t>
  </si>
  <si>
    <t>Поверка ОДПУ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</si>
  <si>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15899,4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</si>
  <si>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87675,3</t>
    </r>
    <r>
      <rPr>
        <sz val="11"/>
        <color theme="1"/>
        <rFont val="Times New Roman"/>
        <family val="1"/>
        <charset val="204"/>
      </rPr>
      <t>_руб.</t>
    </r>
  </si>
  <si>
    <t>Монтаж аншлагов, стенда, вывески, доски</t>
  </si>
  <si>
    <t>Окраска фасада ВДК с подготовкой</t>
  </si>
  <si>
    <t>Установка доски объявлений</t>
  </si>
  <si>
    <t>по факту</t>
  </si>
  <si>
    <t>ГИС ЖКХ</t>
  </si>
  <si>
    <t>0,02 (100 шт)</t>
  </si>
  <si>
    <t>0,4 (1 м2)</t>
  </si>
  <si>
    <t>0,04 (100 шт)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</si>
  <si>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</si>
  <si>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475660,2</t>
    </r>
    <r>
      <rPr>
        <sz val="11"/>
        <color theme="1"/>
        <rFont val="Times New Roman"/>
        <family val="1"/>
        <charset val="204"/>
      </rPr>
      <t>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</si>
  <si>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3707,6</t>
    </r>
    <r>
      <rPr>
        <sz val="11"/>
        <color theme="1"/>
        <rFont val="Times New Roman"/>
        <family val="1"/>
        <charset val="204"/>
      </rPr>
      <t>__кв.м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</si>
  <si>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88982,4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</si>
  <si>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160758,3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</si>
</sst>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4"/>
  <sheetViews>
    <sheetView tabSelected="1" view="pageBreakPreview" zoomScaleNormal="100" zoomScaleSheetLayoutView="100" workbookViewId="0">
      <selection activeCell="K76" sqref="K76:L79"/>
    </sheetView>
  </sheetViews>
  <sheetFormatPr defaultColWidth="8.7265625" defaultRowHeight="14" x14ac:dyDescent="0.3"/>
  <cols>
    <col min="1" max="1" width="2.81640625" style="5" customWidth="1"/>
    <col min="2" max="2" width="1.81640625" style="5" customWidth="1"/>
    <col min="3" max="3" width="2.54296875" style="5" customWidth="1"/>
    <col min="4" max="4" width="18.81640625" style="5" customWidth="1"/>
    <col min="5" max="5" width="7.81640625" style="5" customWidth="1"/>
    <col min="6" max="6" width="8.54296875" style="5" customWidth="1"/>
    <col min="7" max="7" width="8.7265625" style="5"/>
    <col min="8" max="8" width="5.1796875" style="5" customWidth="1"/>
    <col min="9" max="9" width="6.54296875" style="5" customWidth="1"/>
    <col min="10" max="10" width="10.54296875" style="5" customWidth="1"/>
    <col min="11" max="11" width="11.453125" style="5" customWidth="1"/>
    <col min="12" max="12" width="3.54296875" style="5" customWidth="1"/>
    <col min="13" max="13" width="6.81640625" style="5" customWidth="1"/>
    <col min="14" max="14" width="12.26953125" style="5" customWidth="1"/>
    <col min="15" max="15" width="11.26953125" style="5" customWidth="1"/>
    <col min="16" max="16" width="15.1796875" style="5" customWidth="1"/>
    <col min="17" max="16384" width="8.7265625" style="5"/>
  </cols>
  <sheetData>
    <row r="1" spans="2:16" x14ac:dyDescent="0.3">
      <c r="K1" s="6"/>
      <c r="L1" s="6"/>
      <c r="M1" s="6"/>
      <c r="N1" s="6"/>
      <c r="O1" s="6"/>
      <c r="P1" s="6" t="s">
        <v>67</v>
      </c>
    </row>
    <row r="2" spans="2:16" x14ac:dyDescent="0.3">
      <c r="K2" s="6"/>
      <c r="L2" s="6"/>
      <c r="M2" s="6"/>
      <c r="N2" s="6"/>
      <c r="O2" s="6"/>
      <c r="P2" s="6" t="s">
        <v>0</v>
      </c>
    </row>
    <row r="3" spans="2:16" x14ac:dyDescent="0.3">
      <c r="K3" s="6"/>
      <c r="L3" s="6"/>
      <c r="M3" s="6"/>
      <c r="N3" s="6"/>
      <c r="O3" s="6"/>
      <c r="P3" s="6" t="s">
        <v>1</v>
      </c>
    </row>
    <row r="4" spans="2:16" x14ac:dyDescent="0.3">
      <c r="K4" s="6"/>
      <c r="L4" s="6"/>
      <c r="M4" s="6"/>
      <c r="N4" s="6"/>
      <c r="O4" s="6"/>
      <c r="P4" s="6" t="s">
        <v>2</v>
      </c>
    </row>
    <row r="5" spans="2:16" x14ac:dyDescent="0.3">
      <c r="K5" s="6"/>
      <c r="L5" s="6"/>
      <c r="M5" s="6"/>
      <c r="N5" s="6"/>
      <c r="O5" s="6"/>
      <c r="P5" s="6" t="s">
        <v>3</v>
      </c>
    </row>
    <row r="6" spans="2:16" ht="18.649999999999999" customHeight="1" x14ac:dyDescent="0.3">
      <c r="D6" s="40" t="s">
        <v>4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2:16" ht="12.65" customHeight="1" x14ac:dyDescent="0.3">
      <c r="D7" s="40" t="s">
        <v>5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2:16" ht="5.15" customHeight="1" x14ac:dyDescent="0.3"/>
    <row r="9" spans="2:16" ht="13.5" customHeight="1" x14ac:dyDescent="0.3">
      <c r="B9" s="5" t="s">
        <v>7</v>
      </c>
      <c r="C9" s="5" t="s">
        <v>7</v>
      </c>
      <c r="D9" s="40" t="s">
        <v>71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6" ht="18" customHeight="1" x14ac:dyDescent="0.35">
      <c r="B10" s="89" t="s">
        <v>95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</row>
    <row r="11" spans="2:16" ht="15.5" x14ac:dyDescent="0.35">
      <c r="D11" s="89" t="s">
        <v>86</v>
      </c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</row>
    <row r="12" spans="2:16" ht="4.5" customHeight="1" x14ac:dyDescent="0.3"/>
    <row r="13" spans="2:16" ht="17.5" customHeight="1" x14ac:dyDescent="0.35">
      <c r="B13" s="89" t="s">
        <v>82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</row>
    <row r="14" spans="2:16" x14ac:dyDescent="0.3">
      <c r="B14" s="92" t="s">
        <v>6</v>
      </c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</row>
    <row r="15" spans="2:16" ht="19" customHeight="1" x14ac:dyDescent="0.35">
      <c r="B15" s="89" t="s">
        <v>83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</row>
    <row r="16" spans="2:16" x14ac:dyDescent="0.3">
      <c r="B16" s="92" t="s">
        <v>68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</row>
    <row r="17" spans="2:16" ht="5.15" customHeight="1" x14ac:dyDescent="0.3"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</row>
    <row r="18" spans="2:16" ht="15.65" customHeight="1" x14ac:dyDescent="0.35">
      <c r="B18" s="89" t="s">
        <v>84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</row>
    <row r="19" spans="2:16" x14ac:dyDescent="0.3">
      <c r="B19" s="92" t="s">
        <v>69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</row>
    <row r="20" spans="2:16" ht="8.5" customHeight="1" x14ac:dyDescent="0.3"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</row>
    <row r="21" spans="2:16" ht="1.5" customHeight="1" x14ac:dyDescent="0.3"/>
    <row r="22" spans="2:16" ht="12" customHeight="1" x14ac:dyDescent="0.3">
      <c r="E22" s="40" t="s">
        <v>70</v>
      </c>
      <c r="F22" s="40"/>
      <c r="G22" s="40"/>
      <c r="H22" s="40"/>
      <c r="I22" s="40"/>
      <c r="J22" s="40"/>
      <c r="K22" s="40"/>
      <c r="L22" s="40"/>
      <c r="M22" s="40"/>
    </row>
    <row r="23" spans="2:16" ht="18" customHeight="1" x14ac:dyDescent="0.35">
      <c r="B23" s="89" t="s">
        <v>88</v>
      </c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</row>
    <row r="24" spans="2:16" x14ac:dyDescent="0.3">
      <c r="B24" s="92" t="s">
        <v>8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</row>
    <row r="25" spans="2:16" ht="18" customHeight="1" x14ac:dyDescent="0.35">
      <c r="B25" s="89" t="s">
        <v>85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</row>
    <row r="26" spans="2:16" x14ac:dyDescent="0.3">
      <c r="B26" s="92" t="s">
        <v>72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</row>
    <row r="27" spans="2:16" ht="5.15" customHeight="1" x14ac:dyDescent="0.3">
      <c r="C27" s="92"/>
      <c r="D27" s="92"/>
      <c r="E27" s="92"/>
      <c r="F27" s="92"/>
      <c r="G27" s="92"/>
      <c r="H27" s="92"/>
      <c r="I27" s="92"/>
      <c r="J27" s="92"/>
      <c r="K27" s="92"/>
      <c r="L27" s="92"/>
    </row>
    <row r="28" spans="2:16" ht="19" customHeight="1" x14ac:dyDescent="0.3">
      <c r="B28" s="40" t="s">
        <v>73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2:16" ht="15.5" x14ac:dyDescent="0.35">
      <c r="B29" s="40" t="s">
        <v>118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2:16" ht="6" customHeight="1" x14ac:dyDescent="0.3"/>
    <row r="31" spans="2:16" ht="10" hidden="1" customHeight="1" x14ac:dyDescent="0.3"/>
    <row r="32" spans="2:16" ht="18.649999999999999" customHeight="1" x14ac:dyDescent="0.35">
      <c r="C32" s="40" t="s">
        <v>97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7"/>
    </row>
    <row r="33" spans="2:19" ht="11.5" customHeight="1" x14ac:dyDescent="0.3"/>
    <row r="34" spans="2:19" x14ac:dyDescent="0.3">
      <c r="B34" s="5" t="s">
        <v>65</v>
      </c>
    </row>
    <row r="35" spans="2:19" x14ac:dyDescent="0.3">
      <c r="B35" s="5" t="s">
        <v>66</v>
      </c>
    </row>
    <row r="36" spans="2:19" ht="10" customHeight="1" x14ac:dyDescent="0.3"/>
    <row r="37" spans="2:19" x14ac:dyDescent="0.3">
      <c r="B37" s="49" t="s">
        <v>9</v>
      </c>
      <c r="C37" s="50"/>
      <c r="D37" s="49" t="s">
        <v>10</v>
      </c>
      <c r="E37" s="50"/>
      <c r="F37" s="50"/>
      <c r="G37" s="50"/>
      <c r="H37" s="50"/>
      <c r="I37" s="51"/>
      <c r="J37" s="51" t="s">
        <v>11</v>
      </c>
      <c r="K37" s="100" t="s">
        <v>12</v>
      </c>
      <c r="L37" s="42" t="s">
        <v>13</v>
      </c>
      <c r="M37" s="43"/>
      <c r="N37" s="99"/>
      <c r="O37" s="97" t="s">
        <v>14</v>
      </c>
      <c r="P37" s="98"/>
    </row>
    <row r="38" spans="2:19" ht="81" customHeight="1" x14ac:dyDescent="0.3">
      <c r="B38" s="90"/>
      <c r="C38" s="91"/>
      <c r="D38" s="90"/>
      <c r="E38" s="91"/>
      <c r="F38" s="91"/>
      <c r="G38" s="91"/>
      <c r="H38" s="91"/>
      <c r="I38" s="102"/>
      <c r="J38" s="102"/>
      <c r="K38" s="101"/>
      <c r="L38" s="46" t="s">
        <v>15</v>
      </c>
      <c r="M38" s="46"/>
      <c r="N38" s="8" t="s">
        <v>39</v>
      </c>
      <c r="O38" s="9" t="s">
        <v>16</v>
      </c>
      <c r="P38" s="10" t="s">
        <v>17</v>
      </c>
    </row>
    <row r="39" spans="2:19" s="14" customFormat="1" ht="13" x14ac:dyDescent="0.3">
      <c r="B39" s="83">
        <v>1</v>
      </c>
      <c r="C39" s="84"/>
      <c r="D39" s="103">
        <v>2</v>
      </c>
      <c r="E39" s="104"/>
      <c r="F39" s="104"/>
      <c r="G39" s="104"/>
      <c r="H39" s="104"/>
      <c r="I39" s="105"/>
      <c r="J39" s="11">
        <v>3</v>
      </c>
      <c r="K39" s="12">
        <v>4</v>
      </c>
      <c r="L39" s="110">
        <v>5</v>
      </c>
      <c r="M39" s="110"/>
      <c r="N39" s="12">
        <v>6</v>
      </c>
      <c r="O39" s="12">
        <v>7</v>
      </c>
      <c r="P39" s="13">
        <v>8</v>
      </c>
    </row>
    <row r="40" spans="2:19" ht="29.15" customHeight="1" x14ac:dyDescent="0.3">
      <c r="B40" s="85" t="s">
        <v>38</v>
      </c>
      <c r="C40" s="86"/>
      <c r="D40" s="94" t="s">
        <v>37</v>
      </c>
      <c r="E40" s="95"/>
      <c r="F40" s="95"/>
      <c r="G40" s="95"/>
      <c r="H40" s="95"/>
      <c r="I40" s="96"/>
      <c r="J40" s="15" t="s">
        <v>116</v>
      </c>
      <c r="K40" s="16">
        <f>SUM(K41:K43)</f>
        <v>4.4799999999999995</v>
      </c>
      <c r="L40" s="106">
        <v>3707.6</v>
      </c>
      <c r="M40" s="106"/>
      <c r="N40" s="17">
        <f>K40*L40*12</f>
        <v>199320.576</v>
      </c>
      <c r="O40" s="16">
        <v>3707.6</v>
      </c>
      <c r="P40" s="17">
        <f>SUM(P41:P43)</f>
        <v>195844.39</v>
      </c>
      <c r="S40" s="93"/>
    </row>
    <row r="41" spans="2:19" ht="17.149999999999999" customHeight="1" x14ac:dyDescent="0.3">
      <c r="B41" s="44" t="s">
        <v>40</v>
      </c>
      <c r="C41" s="75"/>
      <c r="D41" s="107" t="s">
        <v>41</v>
      </c>
      <c r="E41" s="108"/>
      <c r="F41" s="108"/>
      <c r="G41" s="108"/>
      <c r="H41" s="108"/>
      <c r="I41" s="109"/>
      <c r="J41" s="13" t="s">
        <v>116</v>
      </c>
      <c r="K41" s="18">
        <v>1.94</v>
      </c>
      <c r="L41" s="44">
        <v>3707.6</v>
      </c>
      <c r="M41" s="75"/>
      <c r="N41" s="19">
        <f>K41*L41*12</f>
        <v>86312.928</v>
      </c>
      <c r="O41" s="29">
        <v>3707.6</v>
      </c>
      <c r="P41" s="19">
        <v>86312.93</v>
      </c>
      <c r="S41" s="93"/>
    </row>
    <row r="42" spans="2:19" ht="29.15" customHeight="1" x14ac:dyDescent="0.3">
      <c r="B42" s="44" t="s">
        <v>42</v>
      </c>
      <c r="C42" s="75"/>
      <c r="D42" s="107" t="s">
        <v>43</v>
      </c>
      <c r="E42" s="108"/>
      <c r="F42" s="108"/>
      <c r="G42" s="108"/>
      <c r="H42" s="108"/>
      <c r="I42" s="109"/>
      <c r="J42" s="13" t="s">
        <v>116</v>
      </c>
      <c r="K42" s="18">
        <v>2.4900000000000002</v>
      </c>
      <c r="L42" s="48">
        <v>3707.6</v>
      </c>
      <c r="M42" s="48"/>
      <c r="N42" s="21">
        <f t="shared" ref="N42:N58" si="0">K42*L42*12</f>
        <v>110783.08800000002</v>
      </c>
      <c r="O42" s="29">
        <v>3707.6</v>
      </c>
      <c r="P42" s="20">
        <f>94321.34+8793.85+2756.01</f>
        <v>105871.2</v>
      </c>
      <c r="S42" s="93"/>
    </row>
    <row r="43" spans="2:19" ht="29.15" customHeight="1" x14ac:dyDescent="0.3">
      <c r="B43" s="44" t="s">
        <v>44</v>
      </c>
      <c r="C43" s="75"/>
      <c r="D43" s="107" t="s">
        <v>87</v>
      </c>
      <c r="E43" s="108"/>
      <c r="F43" s="108"/>
      <c r="G43" s="108"/>
      <c r="H43" s="108"/>
      <c r="I43" s="109"/>
      <c r="J43" s="13" t="s">
        <v>116</v>
      </c>
      <c r="K43" s="18">
        <v>0.05</v>
      </c>
      <c r="L43" s="44">
        <v>3707.6</v>
      </c>
      <c r="M43" s="75"/>
      <c r="N43" s="19">
        <f t="shared" si="0"/>
        <v>2224.56</v>
      </c>
      <c r="O43" s="29">
        <v>3707.6</v>
      </c>
      <c r="P43" s="19">
        <f>1435.7+2224.56</f>
        <v>3660.26</v>
      </c>
      <c r="S43" s="93"/>
    </row>
    <row r="44" spans="2:19" ht="42" customHeight="1" x14ac:dyDescent="0.3">
      <c r="B44" s="81" t="s">
        <v>19</v>
      </c>
      <c r="C44" s="82"/>
      <c r="D44" s="67" t="s">
        <v>45</v>
      </c>
      <c r="E44" s="68"/>
      <c r="F44" s="68"/>
      <c r="G44" s="68"/>
      <c r="H44" s="68"/>
      <c r="I44" s="69"/>
      <c r="J44" s="15" t="s">
        <v>116</v>
      </c>
      <c r="K44" s="16">
        <f>SUM(K45:K45)</f>
        <v>0.54</v>
      </c>
      <c r="L44" s="106">
        <v>3707.6</v>
      </c>
      <c r="M44" s="106"/>
      <c r="N44" s="17">
        <f t="shared" si="0"/>
        <v>24025.248</v>
      </c>
      <c r="O44" s="33">
        <v>3707.6</v>
      </c>
      <c r="P44" s="23">
        <f>SUM(P45:P45)</f>
        <v>39656.28</v>
      </c>
      <c r="S44" s="93"/>
    </row>
    <row r="45" spans="2:19" x14ac:dyDescent="0.3">
      <c r="B45" s="44" t="s">
        <v>46</v>
      </c>
      <c r="C45" s="75"/>
      <c r="D45" s="64" t="s">
        <v>47</v>
      </c>
      <c r="E45" s="65"/>
      <c r="F45" s="65"/>
      <c r="G45" s="65"/>
      <c r="H45" s="65"/>
      <c r="I45" s="66"/>
      <c r="J45" s="13" t="s">
        <v>116</v>
      </c>
      <c r="K45" s="31">
        <v>0.54</v>
      </c>
      <c r="L45" s="44">
        <v>3707.6</v>
      </c>
      <c r="M45" s="75"/>
      <c r="N45" s="19">
        <f t="shared" si="0"/>
        <v>24025.248</v>
      </c>
      <c r="O45" s="29">
        <v>3707.6</v>
      </c>
      <c r="P45" s="19">
        <f>39125.13+531.15</f>
        <v>39656.28</v>
      </c>
      <c r="S45" s="93"/>
    </row>
    <row r="46" spans="2:19" ht="43" customHeight="1" x14ac:dyDescent="0.3">
      <c r="B46" s="81" t="s">
        <v>26</v>
      </c>
      <c r="C46" s="82"/>
      <c r="D46" s="67" t="s">
        <v>48</v>
      </c>
      <c r="E46" s="68"/>
      <c r="F46" s="68"/>
      <c r="G46" s="68"/>
      <c r="H46" s="68"/>
      <c r="I46" s="69"/>
      <c r="J46" s="15" t="s">
        <v>116</v>
      </c>
      <c r="K46" s="22">
        <f>SUM(K47:K47)</f>
        <v>1.07</v>
      </c>
      <c r="L46" s="81">
        <v>3707.6</v>
      </c>
      <c r="M46" s="82"/>
      <c r="N46" s="23">
        <f t="shared" si="0"/>
        <v>47605.584000000003</v>
      </c>
      <c r="O46" s="33">
        <v>3707.6</v>
      </c>
      <c r="P46" s="23">
        <f>SUM(P47:P47)</f>
        <v>88832.76</v>
      </c>
      <c r="S46" s="93"/>
    </row>
    <row r="47" spans="2:19" ht="29.15" customHeight="1" x14ac:dyDescent="0.3">
      <c r="B47" s="76" t="s">
        <v>49</v>
      </c>
      <c r="C47" s="77"/>
      <c r="D47" s="78" t="s">
        <v>50</v>
      </c>
      <c r="E47" s="79"/>
      <c r="F47" s="79"/>
      <c r="G47" s="79"/>
      <c r="H47" s="79"/>
      <c r="I47" s="80"/>
      <c r="J47" s="13" t="s">
        <v>116</v>
      </c>
      <c r="K47" s="31">
        <v>1.07</v>
      </c>
      <c r="L47" s="48">
        <v>3707.6</v>
      </c>
      <c r="M47" s="48"/>
      <c r="N47" s="21">
        <f t="shared" si="0"/>
        <v>47605.584000000003</v>
      </c>
      <c r="O47" s="29">
        <v>3707.6</v>
      </c>
      <c r="P47" s="19">
        <v>88832.76</v>
      </c>
      <c r="S47" s="93"/>
    </row>
    <row r="48" spans="2:19" x14ac:dyDescent="0.3">
      <c r="B48" s="81" t="s">
        <v>27</v>
      </c>
      <c r="C48" s="82"/>
      <c r="D48" s="67" t="s">
        <v>54</v>
      </c>
      <c r="E48" s="68"/>
      <c r="F48" s="68"/>
      <c r="G48" s="68"/>
      <c r="H48" s="68"/>
      <c r="I48" s="69"/>
      <c r="J48" s="15" t="s">
        <v>116</v>
      </c>
      <c r="K48" s="16">
        <f>SUM(K49:K58)</f>
        <v>2.5600000000000005</v>
      </c>
      <c r="L48" s="106">
        <v>3707.6</v>
      </c>
      <c r="M48" s="106"/>
      <c r="N48" s="17">
        <f>K48*L48*12+N59</f>
        <v>155930.89200000002</v>
      </c>
      <c r="O48" s="33">
        <v>3707.6</v>
      </c>
      <c r="P48" s="23">
        <f>SUM(P49:P58)+P59</f>
        <v>135427.39000000001</v>
      </c>
      <c r="S48" s="93"/>
    </row>
    <row r="49" spans="2:19" ht="72.650000000000006" customHeight="1" x14ac:dyDescent="0.3">
      <c r="B49" s="76" t="s">
        <v>52</v>
      </c>
      <c r="C49" s="77"/>
      <c r="D49" s="78" t="s">
        <v>51</v>
      </c>
      <c r="E49" s="79"/>
      <c r="F49" s="79"/>
      <c r="G49" s="79"/>
      <c r="H49" s="79"/>
      <c r="I49" s="80"/>
      <c r="J49" s="13" t="s">
        <v>116</v>
      </c>
      <c r="K49" s="18">
        <v>0.16</v>
      </c>
      <c r="L49" s="44">
        <v>3707.6</v>
      </c>
      <c r="M49" s="75"/>
      <c r="N49" s="19">
        <f t="shared" si="0"/>
        <v>7118.5920000000006</v>
      </c>
      <c r="O49" s="29">
        <v>3707.6</v>
      </c>
      <c r="P49" s="19">
        <f>14000+589+5783.88</f>
        <v>20372.88</v>
      </c>
      <c r="S49" s="93"/>
    </row>
    <row r="50" spans="2:19" ht="27" customHeight="1" x14ac:dyDescent="0.3">
      <c r="B50" s="76" t="s">
        <v>53</v>
      </c>
      <c r="C50" s="77"/>
      <c r="D50" s="111" t="s">
        <v>55</v>
      </c>
      <c r="E50" s="111"/>
      <c r="F50" s="111"/>
      <c r="G50" s="111"/>
      <c r="H50" s="111"/>
      <c r="I50" s="111"/>
      <c r="J50" s="13" t="s">
        <v>116</v>
      </c>
      <c r="K50" s="18">
        <v>0.55000000000000004</v>
      </c>
      <c r="L50" s="48">
        <v>3707.6</v>
      </c>
      <c r="M50" s="48"/>
      <c r="N50" s="21">
        <f t="shared" si="0"/>
        <v>24470.16</v>
      </c>
      <c r="O50" s="29">
        <v>3707.6</v>
      </c>
      <c r="P50" s="19">
        <v>21299.54</v>
      </c>
      <c r="S50" s="93"/>
    </row>
    <row r="51" spans="2:19" x14ac:dyDescent="0.3">
      <c r="B51" s="76" t="s">
        <v>56</v>
      </c>
      <c r="C51" s="77"/>
      <c r="D51" s="64" t="s">
        <v>57</v>
      </c>
      <c r="E51" s="65"/>
      <c r="F51" s="65"/>
      <c r="G51" s="65"/>
      <c r="H51" s="65"/>
      <c r="I51" s="66"/>
      <c r="J51" s="13" t="s">
        <v>116</v>
      </c>
      <c r="K51" s="18">
        <v>0.5</v>
      </c>
      <c r="L51" s="44">
        <v>3707.6</v>
      </c>
      <c r="M51" s="75"/>
      <c r="N51" s="19">
        <f t="shared" si="0"/>
        <v>22245.599999999999</v>
      </c>
      <c r="O51" s="39">
        <v>3707.6</v>
      </c>
      <c r="P51" s="19">
        <v>21600</v>
      </c>
      <c r="S51" s="93"/>
    </row>
    <row r="52" spans="2:19" x14ac:dyDescent="0.3">
      <c r="B52" s="76" t="s">
        <v>58</v>
      </c>
      <c r="C52" s="77"/>
      <c r="D52" s="64" t="s">
        <v>105</v>
      </c>
      <c r="E52" s="65"/>
      <c r="F52" s="65"/>
      <c r="G52" s="65"/>
      <c r="H52" s="65"/>
      <c r="I52" s="66"/>
      <c r="J52" s="30"/>
      <c r="K52" s="29"/>
      <c r="L52" s="48">
        <v>3707.6</v>
      </c>
      <c r="M52" s="48"/>
      <c r="N52" s="19"/>
      <c r="O52" s="39">
        <v>3707.6</v>
      </c>
      <c r="P52" s="19">
        <v>4725</v>
      </c>
      <c r="S52" s="93"/>
    </row>
    <row r="53" spans="2:19" x14ac:dyDescent="0.3">
      <c r="B53" s="76" t="s">
        <v>60</v>
      </c>
      <c r="C53" s="77"/>
      <c r="D53" s="112" t="s">
        <v>90</v>
      </c>
      <c r="E53" s="113"/>
      <c r="F53" s="113"/>
      <c r="G53" s="113"/>
      <c r="H53" s="113"/>
      <c r="I53" s="114"/>
      <c r="J53" s="13" t="s">
        <v>116</v>
      </c>
      <c r="K53" s="18">
        <v>0.14000000000000001</v>
      </c>
      <c r="L53" s="44">
        <v>3707.6</v>
      </c>
      <c r="M53" s="75"/>
      <c r="N53" s="21">
        <f t="shared" si="0"/>
        <v>6228.7680000000009</v>
      </c>
      <c r="O53" s="39">
        <v>3707.6</v>
      </c>
      <c r="P53" s="19">
        <v>6095.52</v>
      </c>
      <c r="S53" s="93"/>
    </row>
    <row r="54" spans="2:19" ht="26.5" customHeight="1" x14ac:dyDescent="0.3">
      <c r="B54" s="76" t="s">
        <v>89</v>
      </c>
      <c r="C54" s="77"/>
      <c r="D54" s="64" t="s">
        <v>59</v>
      </c>
      <c r="E54" s="65"/>
      <c r="F54" s="65"/>
      <c r="G54" s="65"/>
      <c r="H54" s="65"/>
      <c r="I54" s="66"/>
      <c r="J54" s="13" t="s">
        <v>116</v>
      </c>
      <c r="K54" s="18">
        <v>7.0000000000000007E-2</v>
      </c>
      <c r="L54" s="48">
        <v>3707.6</v>
      </c>
      <c r="M54" s="48"/>
      <c r="N54" s="21">
        <f t="shared" si="0"/>
        <v>3114.3840000000005</v>
      </c>
      <c r="O54" s="39">
        <v>3707.6</v>
      </c>
      <c r="P54" s="19">
        <v>0</v>
      </c>
      <c r="S54" s="93"/>
    </row>
    <row r="55" spans="2:19" x14ac:dyDescent="0.3">
      <c r="B55" s="76" t="s">
        <v>91</v>
      </c>
      <c r="C55" s="77"/>
      <c r="D55" s="112" t="s">
        <v>92</v>
      </c>
      <c r="E55" s="113"/>
      <c r="F55" s="113"/>
      <c r="G55" s="113"/>
      <c r="H55" s="113"/>
      <c r="I55" s="114"/>
      <c r="J55" s="13" t="s">
        <v>116</v>
      </c>
      <c r="K55" s="18">
        <v>0.09</v>
      </c>
      <c r="L55" s="44">
        <v>3707.6</v>
      </c>
      <c r="M55" s="75"/>
      <c r="N55" s="21">
        <f t="shared" si="0"/>
        <v>4004.2079999999996</v>
      </c>
      <c r="O55" s="39">
        <v>3707.6</v>
      </c>
      <c r="P55" s="19">
        <v>0</v>
      </c>
      <c r="S55" s="93"/>
    </row>
    <row r="56" spans="2:19" ht="25.5" customHeight="1" x14ac:dyDescent="0.3">
      <c r="B56" s="76" t="s">
        <v>93</v>
      </c>
      <c r="C56" s="77"/>
      <c r="D56" s="112" t="s">
        <v>94</v>
      </c>
      <c r="E56" s="113"/>
      <c r="F56" s="113"/>
      <c r="G56" s="113"/>
      <c r="H56" s="113"/>
      <c r="I56" s="114"/>
      <c r="J56" s="13" t="s">
        <v>116</v>
      </c>
      <c r="K56" s="18">
        <v>0.12</v>
      </c>
      <c r="L56" s="48">
        <v>3707.6</v>
      </c>
      <c r="M56" s="48"/>
      <c r="N56" s="21">
        <f t="shared" si="0"/>
        <v>5338.9439999999995</v>
      </c>
      <c r="O56" s="39">
        <v>3707.6</v>
      </c>
      <c r="P56" s="19">
        <v>0</v>
      </c>
      <c r="S56" s="93"/>
    </row>
    <row r="57" spans="2:19" ht="16" customHeight="1" x14ac:dyDescent="0.3">
      <c r="B57" s="87" t="s">
        <v>102</v>
      </c>
      <c r="C57" s="88"/>
      <c r="D57" s="64" t="s">
        <v>61</v>
      </c>
      <c r="E57" s="65"/>
      <c r="F57" s="65"/>
      <c r="G57" s="65"/>
      <c r="H57" s="65"/>
      <c r="I57" s="66"/>
      <c r="J57" s="13" t="s">
        <v>116</v>
      </c>
      <c r="K57" s="18">
        <v>0.13</v>
      </c>
      <c r="L57" s="44">
        <v>3707.6</v>
      </c>
      <c r="M57" s="75"/>
      <c r="N57" s="19">
        <f t="shared" si="0"/>
        <v>5783.8559999999998</v>
      </c>
      <c r="O57" s="39">
        <v>3707.6</v>
      </c>
      <c r="P57" s="19">
        <v>7711.81</v>
      </c>
      <c r="S57" s="93"/>
    </row>
    <row r="58" spans="2:19" ht="15" customHeight="1" x14ac:dyDescent="0.3">
      <c r="B58" s="73" t="s">
        <v>103</v>
      </c>
      <c r="C58" s="74"/>
      <c r="D58" s="111" t="s">
        <v>62</v>
      </c>
      <c r="E58" s="111"/>
      <c r="F58" s="111"/>
      <c r="G58" s="111"/>
      <c r="H58" s="111"/>
      <c r="I58" s="111"/>
      <c r="J58" s="13" t="s">
        <v>116</v>
      </c>
      <c r="K58" s="18">
        <v>0.8</v>
      </c>
      <c r="L58" s="48">
        <v>3707.6</v>
      </c>
      <c r="M58" s="48"/>
      <c r="N58" s="21">
        <f t="shared" si="0"/>
        <v>35592.959999999999</v>
      </c>
      <c r="O58" s="39">
        <v>3707.6</v>
      </c>
      <c r="P58" s="20">
        <v>10380.799999999999</v>
      </c>
      <c r="S58" s="93"/>
    </row>
    <row r="59" spans="2:19" ht="15" customHeight="1" x14ac:dyDescent="0.3">
      <c r="B59" s="73" t="s">
        <v>104</v>
      </c>
      <c r="C59" s="74"/>
      <c r="D59" s="64" t="s">
        <v>101</v>
      </c>
      <c r="E59" s="65"/>
      <c r="F59" s="65"/>
      <c r="G59" s="65"/>
      <c r="H59" s="65"/>
      <c r="I59" s="66"/>
      <c r="J59" s="30" t="s">
        <v>116</v>
      </c>
      <c r="K59" s="34">
        <v>0.1</v>
      </c>
      <c r="L59" s="44">
        <v>3707.6</v>
      </c>
      <c r="M59" s="75"/>
      <c r="N59" s="21">
        <v>42033.42</v>
      </c>
      <c r="O59" s="39">
        <v>3707.6</v>
      </c>
      <c r="P59" s="20">
        <v>43241.84</v>
      </c>
      <c r="S59" s="32"/>
    </row>
    <row r="60" spans="2:19" x14ac:dyDescent="0.3">
      <c r="B60" s="24"/>
      <c r="C60" s="25" t="s">
        <v>18</v>
      </c>
      <c r="D60" s="2"/>
      <c r="E60" s="3"/>
      <c r="F60" s="3"/>
      <c r="G60" s="3"/>
      <c r="H60" s="3"/>
      <c r="I60" s="4"/>
      <c r="J60" s="15" t="s">
        <v>25</v>
      </c>
      <c r="K60" s="26">
        <f>K48+K46+K44+K40</f>
        <v>8.65</v>
      </c>
      <c r="L60" s="81" t="s">
        <v>25</v>
      </c>
      <c r="M60" s="82"/>
      <c r="N60" s="23">
        <f>N48+N46+N44+N40</f>
        <v>426882.30000000005</v>
      </c>
      <c r="O60" s="16" t="s">
        <v>25</v>
      </c>
      <c r="P60" s="23">
        <f>P48+P46+P44+P40</f>
        <v>459760.82000000007</v>
      </c>
    </row>
    <row r="61" spans="2:19" ht="9" customHeight="1" x14ac:dyDescent="0.3">
      <c r="D61" s="1"/>
      <c r="E61" s="1"/>
      <c r="F61" s="1"/>
      <c r="G61" s="1"/>
      <c r="H61" s="1"/>
      <c r="I61" s="1"/>
      <c r="J61" s="27"/>
    </row>
    <row r="62" spans="2:19" ht="14.5" customHeight="1" x14ac:dyDescent="0.3">
      <c r="B62" s="40" t="s">
        <v>19</v>
      </c>
      <c r="C62" s="40"/>
      <c r="D62" s="28" t="s">
        <v>75</v>
      </c>
    </row>
    <row r="63" spans="2:19" x14ac:dyDescent="0.3">
      <c r="C63" s="54" t="s">
        <v>74</v>
      </c>
      <c r="D63" s="54"/>
      <c r="E63" s="54"/>
      <c r="F63" s="54"/>
      <c r="G63" s="54"/>
      <c r="H63" s="54"/>
      <c r="I63" s="54"/>
    </row>
    <row r="64" spans="2:19" x14ac:dyDescent="0.3">
      <c r="D64" s="28" t="s">
        <v>107</v>
      </c>
    </row>
    <row r="65" spans="2:16" x14ac:dyDescent="0.3">
      <c r="D65" s="28" t="s">
        <v>76</v>
      </c>
    </row>
    <row r="66" spans="2:16" x14ac:dyDescent="0.3">
      <c r="C66" s="54" t="s">
        <v>119</v>
      </c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</row>
    <row r="67" spans="2:16" x14ac:dyDescent="0.3">
      <c r="D67" s="54" t="s">
        <v>106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</row>
    <row r="68" spans="2:16" x14ac:dyDescent="0.3">
      <c r="D68" s="54" t="s">
        <v>120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</row>
    <row r="69" spans="2:16" ht="8.5" customHeight="1" x14ac:dyDescent="0.3"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</row>
    <row r="70" spans="2:16" hidden="1" x14ac:dyDescent="0.3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3"/>
    <row r="72" spans="2:16" ht="7" hidden="1" customHeight="1" x14ac:dyDescent="0.3"/>
    <row r="73" spans="2:16" ht="1" hidden="1" customHeight="1" x14ac:dyDescent="0.3"/>
    <row r="74" spans="2:16" ht="95.5" customHeight="1" x14ac:dyDescent="0.3">
      <c r="B74" s="46" t="s">
        <v>20</v>
      </c>
      <c r="C74" s="46"/>
      <c r="D74" s="46" t="s">
        <v>21</v>
      </c>
      <c r="E74" s="46"/>
      <c r="F74" s="46"/>
      <c r="G74" s="46"/>
      <c r="H74" s="46"/>
      <c r="I74" s="46" t="s">
        <v>22</v>
      </c>
      <c r="J74" s="46"/>
      <c r="K74" s="46" t="s">
        <v>24</v>
      </c>
      <c r="L74" s="46"/>
      <c r="M74" s="46" t="s">
        <v>100</v>
      </c>
      <c r="N74" s="46"/>
      <c r="O74" s="46" t="s">
        <v>23</v>
      </c>
      <c r="P74" s="46"/>
    </row>
    <row r="75" spans="2:16" s="14" customFormat="1" ht="14.5" customHeight="1" x14ac:dyDescent="0.3">
      <c r="B75" s="47">
        <v>1</v>
      </c>
      <c r="C75" s="47"/>
      <c r="D75" s="72">
        <v>2</v>
      </c>
      <c r="E75" s="72"/>
      <c r="F75" s="72"/>
      <c r="G75" s="72"/>
      <c r="H75" s="72"/>
      <c r="I75" s="47">
        <v>3</v>
      </c>
      <c r="J75" s="47"/>
      <c r="K75" s="47">
        <v>4</v>
      </c>
      <c r="L75" s="47"/>
      <c r="M75" s="47">
        <v>5</v>
      </c>
      <c r="N75" s="47"/>
      <c r="O75" s="47">
        <v>6</v>
      </c>
      <c r="P75" s="47"/>
    </row>
    <row r="76" spans="2:16" s="14" customFormat="1" ht="14.5" customHeight="1" x14ac:dyDescent="0.3">
      <c r="B76" s="70" t="s">
        <v>38</v>
      </c>
      <c r="C76" s="71"/>
      <c r="D76" s="115" t="s">
        <v>108</v>
      </c>
      <c r="E76" s="116"/>
      <c r="F76" s="116"/>
      <c r="G76" s="116"/>
      <c r="H76" s="117"/>
      <c r="I76" s="70" t="s">
        <v>111</v>
      </c>
      <c r="J76" s="71"/>
      <c r="K76" s="118">
        <v>4946.33</v>
      </c>
      <c r="L76" s="119"/>
      <c r="M76" s="70" t="s">
        <v>113</v>
      </c>
      <c r="N76" s="71"/>
      <c r="O76" s="70" t="s">
        <v>112</v>
      </c>
      <c r="P76" s="71"/>
    </row>
    <row r="77" spans="2:16" s="14" customFormat="1" ht="14.5" customHeight="1" x14ac:dyDescent="0.3">
      <c r="B77" s="70" t="s">
        <v>19</v>
      </c>
      <c r="C77" s="71"/>
      <c r="D77" s="115" t="s">
        <v>109</v>
      </c>
      <c r="E77" s="116"/>
      <c r="F77" s="116"/>
      <c r="G77" s="116"/>
      <c r="H77" s="117"/>
      <c r="I77" s="70" t="s">
        <v>111</v>
      </c>
      <c r="J77" s="71"/>
      <c r="K77" s="118">
        <v>750.15</v>
      </c>
      <c r="L77" s="119"/>
      <c r="M77" s="70" t="s">
        <v>114</v>
      </c>
      <c r="N77" s="71"/>
      <c r="O77" s="70" t="s">
        <v>112</v>
      </c>
      <c r="P77" s="71"/>
    </row>
    <row r="78" spans="2:16" s="14" customFormat="1" ht="14.5" customHeight="1" x14ac:dyDescent="0.3">
      <c r="B78" s="70" t="s">
        <v>26</v>
      </c>
      <c r="C78" s="71"/>
      <c r="D78" s="115" t="s">
        <v>110</v>
      </c>
      <c r="E78" s="116"/>
      <c r="F78" s="116"/>
      <c r="G78" s="116"/>
      <c r="H78" s="117"/>
      <c r="I78" s="70" t="s">
        <v>111</v>
      </c>
      <c r="J78" s="71"/>
      <c r="K78" s="118">
        <v>10202.91</v>
      </c>
      <c r="L78" s="119"/>
      <c r="M78" s="70" t="s">
        <v>115</v>
      </c>
      <c r="N78" s="71"/>
      <c r="O78" s="70" t="s">
        <v>112</v>
      </c>
      <c r="P78" s="71"/>
    </row>
    <row r="79" spans="2:16" s="14" customFormat="1" ht="13" x14ac:dyDescent="0.3">
      <c r="B79" s="35" t="s">
        <v>18</v>
      </c>
      <c r="C79" s="35"/>
      <c r="D79" s="36"/>
      <c r="E79" s="37"/>
      <c r="F79" s="37"/>
      <c r="G79" s="37"/>
      <c r="H79" s="37"/>
      <c r="I79" s="37"/>
      <c r="J79" s="38"/>
      <c r="K79" s="118">
        <f>SUM(K76:L78)</f>
        <v>15899.39</v>
      </c>
      <c r="L79" s="119"/>
      <c r="M79" s="70" t="s">
        <v>25</v>
      </c>
      <c r="N79" s="71"/>
      <c r="O79" s="70" t="s">
        <v>25</v>
      </c>
      <c r="P79" s="71"/>
    </row>
    <row r="80" spans="2:16" ht="7.5" customHeight="1" x14ac:dyDescent="0.3"/>
    <row r="81" spans="2:16" x14ac:dyDescent="0.3">
      <c r="B81" s="40" t="s">
        <v>26</v>
      </c>
      <c r="C81" s="40"/>
      <c r="D81" s="5" t="s">
        <v>117</v>
      </c>
    </row>
    <row r="82" spans="2:16" x14ac:dyDescent="0.3">
      <c r="B82" s="40" t="s">
        <v>27</v>
      </c>
      <c r="C82" s="40"/>
      <c r="D82" s="5" t="s">
        <v>63</v>
      </c>
    </row>
    <row r="83" spans="2:16" x14ac:dyDescent="0.3">
      <c r="B83" s="5" t="s">
        <v>64</v>
      </c>
    </row>
    <row r="84" spans="2:16" ht="9.65" customHeight="1" x14ac:dyDescent="0.3"/>
    <row r="85" spans="2:16" ht="68.5" customHeight="1" x14ac:dyDescent="0.3">
      <c r="B85" s="42" t="s">
        <v>20</v>
      </c>
      <c r="C85" s="43"/>
      <c r="D85" s="49" t="s">
        <v>28</v>
      </c>
      <c r="E85" s="50"/>
      <c r="F85" s="50"/>
      <c r="G85" s="51"/>
      <c r="H85" s="46" t="s">
        <v>29</v>
      </c>
      <c r="I85" s="46"/>
      <c r="J85" s="46"/>
      <c r="K85" s="46"/>
      <c r="L85" s="46" t="s">
        <v>99</v>
      </c>
      <c r="M85" s="46"/>
      <c r="N85" s="46"/>
      <c r="O85" s="46"/>
      <c r="P85" s="46"/>
    </row>
    <row r="86" spans="2:16" x14ac:dyDescent="0.3">
      <c r="B86" s="44">
        <v>1</v>
      </c>
      <c r="C86" s="45"/>
      <c r="D86" s="48">
        <v>2</v>
      </c>
      <c r="E86" s="48"/>
      <c r="F86" s="48"/>
      <c r="G86" s="48"/>
      <c r="H86" s="48">
        <v>3</v>
      </c>
      <c r="I86" s="48"/>
      <c r="J86" s="48"/>
      <c r="K86" s="48"/>
      <c r="L86" s="48">
        <v>4</v>
      </c>
      <c r="M86" s="48"/>
      <c r="N86" s="48"/>
      <c r="O86" s="48"/>
      <c r="P86" s="48"/>
    </row>
    <row r="87" spans="2:16" x14ac:dyDescent="0.3">
      <c r="B87" s="44" t="s">
        <v>38</v>
      </c>
      <c r="C87" s="45"/>
      <c r="D87" s="44">
        <v>7</v>
      </c>
      <c r="E87" s="45"/>
      <c r="F87" s="45"/>
      <c r="G87" s="75"/>
      <c r="H87" s="44">
        <v>7</v>
      </c>
      <c r="I87" s="45"/>
      <c r="J87" s="45"/>
      <c r="K87" s="75"/>
      <c r="L87" s="53">
        <v>56466.71</v>
      </c>
      <c r="M87" s="53"/>
      <c r="N87" s="53"/>
      <c r="O87" s="53"/>
      <c r="P87" s="53"/>
    </row>
    <row r="89" spans="2:16" x14ac:dyDescent="0.3">
      <c r="B89" s="40" t="s">
        <v>30</v>
      </c>
      <c r="C89" s="40"/>
      <c r="D89" s="54" t="s">
        <v>77</v>
      </c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</row>
    <row r="90" spans="2:16" x14ac:dyDescent="0.3">
      <c r="B90" s="28" t="s">
        <v>78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</row>
    <row r="91" spans="2:16" x14ac:dyDescent="0.3">
      <c r="B91" s="54" t="s">
        <v>79</v>
      </c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</row>
    <row r="92" spans="2:16" x14ac:dyDescent="0.3">
      <c r="B92" s="54" t="s">
        <v>80</v>
      </c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</row>
    <row r="93" spans="2:16" x14ac:dyDescent="0.3">
      <c r="B93" s="54" t="s">
        <v>81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</row>
    <row r="94" spans="2:16" ht="3" customHeight="1" x14ac:dyDescent="0.3"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</row>
    <row r="95" spans="2:16" ht="0.65" customHeight="1" x14ac:dyDescent="0.3"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</row>
    <row r="96" spans="2:16" ht="4" customHeight="1" x14ac:dyDescent="0.3"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</row>
    <row r="97" spans="2:16" ht="46.5" customHeight="1" x14ac:dyDescent="0.3">
      <c r="B97" s="46" t="s">
        <v>20</v>
      </c>
      <c r="C97" s="46"/>
      <c r="D97" s="42" t="s">
        <v>32</v>
      </c>
      <c r="E97" s="43"/>
      <c r="F97" s="43"/>
      <c r="G97" s="99"/>
      <c r="H97" s="42" t="s">
        <v>33</v>
      </c>
      <c r="I97" s="43"/>
      <c r="J97" s="99"/>
      <c r="K97" s="42" t="s">
        <v>34</v>
      </c>
      <c r="L97" s="99"/>
      <c r="M97" s="42" t="s">
        <v>35</v>
      </c>
      <c r="N97" s="99"/>
      <c r="O97" s="46" t="s">
        <v>31</v>
      </c>
      <c r="P97" s="46"/>
    </row>
    <row r="98" spans="2:16" x14ac:dyDescent="0.3">
      <c r="B98" s="47">
        <v>1</v>
      </c>
      <c r="C98" s="47"/>
      <c r="D98" s="47">
        <v>2</v>
      </c>
      <c r="E98" s="47"/>
      <c r="F98" s="47"/>
      <c r="G98" s="47"/>
      <c r="H98" s="47">
        <v>3</v>
      </c>
      <c r="I98" s="47"/>
      <c r="J98" s="47"/>
      <c r="K98" s="47">
        <v>4</v>
      </c>
      <c r="L98" s="47"/>
      <c r="M98" s="48">
        <v>5</v>
      </c>
      <c r="N98" s="48"/>
      <c r="O98" s="48">
        <v>6</v>
      </c>
      <c r="P98" s="48"/>
    </row>
    <row r="99" spans="2:16" ht="29.15" customHeight="1" x14ac:dyDescent="0.3">
      <c r="B99" s="41" t="s">
        <v>38</v>
      </c>
      <c r="C99" s="41"/>
      <c r="D99" s="52" t="s">
        <v>36</v>
      </c>
      <c r="E99" s="52"/>
      <c r="F99" s="52"/>
      <c r="G99" s="52"/>
      <c r="H99" s="53">
        <f>212236.48-96365.87</f>
        <v>115870.61000000002</v>
      </c>
      <c r="I99" s="53"/>
      <c r="J99" s="53"/>
      <c r="K99" s="53">
        <v>607574.93000000005</v>
      </c>
      <c r="L99" s="53"/>
      <c r="M99" s="53">
        <v>590324.84</v>
      </c>
      <c r="N99" s="53"/>
      <c r="O99" s="53">
        <f>H99+K99-M99</f>
        <v>133120.70000000007</v>
      </c>
      <c r="P99" s="53"/>
    </row>
    <row r="100" spans="2:16" ht="29.15" customHeight="1" x14ac:dyDescent="0.3">
      <c r="B100" s="55" t="s">
        <v>19</v>
      </c>
      <c r="C100" s="57"/>
      <c r="D100" s="58" t="s">
        <v>98</v>
      </c>
      <c r="E100" s="59"/>
      <c r="F100" s="59"/>
      <c r="G100" s="60"/>
      <c r="H100" s="61">
        <v>0</v>
      </c>
      <c r="I100" s="62"/>
      <c r="J100" s="63"/>
      <c r="K100" s="61">
        <v>0</v>
      </c>
      <c r="L100" s="63"/>
      <c r="M100" s="61">
        <v>0</v>
      </c>
      <c r="N100" s="63"/>
      <c r="O100" s="53">
        <f t="shared" ref="O100:O101" si="1">H100+K100-M100</f>
        <v>0</v>
      </c>
      <c r="P100" s="53"/>
    </row>
    <row r="101" spans="2:16" ht="26.5" customHeight="1" x14ac:dyDescent="0.3">
      <c r="B101" s="41" t="s">
        <v>26</v>
      </c>
      <c r="C101" s="41"/>
      <c r="D101" s="52" t="s">
        <v>96</v>
      </c>
      <c r="E101" s="52"/>
      <c r="F101" s="52"/>
      <c r="G101" s="52"/>
      <c r="H101" s="53">
        <v>0</v>
      </c>
      <c r="I101" s="53"/>
      <c r="J101" s="53"/>
      <c r="K101" s="53">
        <v>0</v>
      </c>
      <c r="L101" s="53"/>
      <c r="M101" s="53">
        <v>0</v>
      </c>
      <c r="N101" s="53"/>
      <c r="O101" s="53">
        <f t="shared" si="1"/>
        <v>0</v>
      </c>
      <c r="P101" s="53"/>
    </row>
    <row r="102" spans="2:16" x14ac:dyDescent="0.3">
      <c r="B102" s="55" t="s">
        <v>18</v>
      </c>
      <c r="C102" s="56"/>
      <c r="D102" s="56"/>
      <c r="E102" s="56"/>
      <c r="F102" s="56"/>
      <c r="G102" s="57"/>
      <c r="H102" s="53">
        <f>SUM(H99:J101)</f>
        <v>115870.61000000002</v>
      </c>
      <c r="I102" s="53"/>
      <c r="J102" s="53"/>
      <c r="K102" s="53">
        <f>SUM(K99:L101)</f>
        <v>607574.93000000005</v>
      </c>
      <c r="L102" s="53"/>
      <c r="M102" s="53">
        <f>SUM(M99:N101)</f>
        <v>590324.84</v>
      </c>
      <c r="N102" s="53"/>
      <c r="O102" s="53">
        <f t="shared" ref="O102" si="2">H102+K102-M102</f>
        <v>133120.70000000007</v>
      </c>
      <c r="P102" s="53"/>
    </row>
    <row r="103" spans="2:16" ht="9.65" customHeight="1" x14ac:dyDescent="0.3"/>
    <row r="104" spans="2:16" ht="5.15" customHeight="1" x14ac:dyDescent="0.3">
      <c r="B104" s="40"/>
      <c r="C104" s="40"/>
      <c r="D104" s="40"/>
      <c r="E104" s="40"/>
      <c r="F104" s="40"/>
      <c r="G104" s="40"/>
      <c r="H104" s="40"/>
      <c r="I104" s="40"/>
      <c r="J104" s="40"/>
      <c r="K104" s="40"/>
    </row>
  </sheetData>
  <mergeCells count="191">
    <mergeCell ref="B92:P92"/>
    <mergeCell ref="B93:P93"/>
    <mergeCell ref="B77:C77"/>
    <mergeCell ref="B78:C78"/>
    <mergeCell ref="D76:H76"/>
    <mergeCell ref="D77:H77"/>
    <mergeCell ref="D78:H78"/>
    <mergeCell ref="I76:J76"/>
    <mergeCell ref="I77:J77"/>
    <mergeCell ref="I78:J78"/>
    <mergeCell ref="K76:L76"/>
    <mergeCell ref="K77:L77"/>
    <mergeCell ref="K78:L78"/>
    <mergeCell ref="L85:P85"/>
    <mergeCell ref="B76:C76"/>
    <mergeCell ref="B62:C62"/>
    <mergeCell ref="B51:C51"/>
    <mergeCell ref="L57:M57"/>
    <mergeCell ref="L48:M48"/>
    <mergeCell ref="D51:I51"/>
    <mergeCell ref="D54:I54"/>
    <mergeCell ref="O99:P99"/>
    <mergeCell ref="O98:P98"/>
    <mergeCell ref="M98:N98"/>
    <mergeCell ref="K98:L98"/>
    <mergeCell ref="H98:J98"/>
    <mergeCell ref="O97:P97"/>
    <mergeCell ref="M97:N97"/>
    <mergeCell ref="K97:L97"/>
    <mergeCell ref="H97:J97"/>
    <mergeCell ref="D97:G97"/>
    <mergeCell ref="D67:P67"/>
    <mergeCell ref="D69:P69"/>
    <mergeCell ref="L87:P87"/>
    <mergeCell ref="H87:K87"/>
    <mergeCell ref="D87:G87"/>
    <mergeCell ref="K75:L75"/>
    <mergeCell ref="B94:P94"/>
    <mergeCell ref="L86:P86"/>
    <mergeCell ref="B53:C53"/>
    <mergeCell ref="D53:I53"/>
    <mergeCell ref="L53:M53"/>
    <mergeCell ref="B55:C55"/>
    <mergeCell ref="D55:I55"/>
    <mergeCell ref="L55:M55"/>
    <mergeCell ref="B56:C56"/>
    <mergeCell ref="L44:M44"/>
    <mergeCell ref="L45:M45"/>
    <mergeCell ref="L46:M46"/>
    <mergeCell ref="L47:M47"/>
    <mergeCell ref="D50:I50"/>
    <mergeCell ref="L50:M50"/>
    <mergeCell ref="D56:I56"/>
    <mergeCell ref="L56:M56"/>
    <mergeCell ref="L52:M52"/>
    <mergeCell ref="D52:I52"/>
    <mergeCell ref="S40:S58"/>
    <mergeCell ref="D40:I40"/>
    <mergeCell ref="O37:P37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1:M41"/>
    <mergeCell ref="L42:M42"/>
    <mergeCell ref="L43:M43"/>
    <mergeCell ref="L49:M49"/>
    <mergeCell ref="L51:M51"/>
    <mergeCell ref="L54:M54"/>
    <mergeCell ref="D58:I58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B59:C59"/>
    <mergeCell ref="D59:I59"/>
    <mergeCell ref="L59:M59"/>
    <mergeCell ref="B52:C52"/>
    <mergeCell ref="C63:I63"/>
    <mergeCell ref="D49:I49"/>
    <mergeCell ref="L58:M58"/>
    <mergeCell ref="L60:M60"/>
    <mergeCell ref="B39:C39"/>
    <mergeCell ref="B40:C40"/>
    <mergeCell ref="B58:C58"/>
    <mergeCell ref="B41:C41"/>
    <mergeCell ref="B42:C42"/>
    <mergeCell ref="B43:C43"/>
    <mergeCell ref="B49:C49"/>
    <mergeCell ref="B47:C47"/>
    <mergeCell ref="B46:C46"/>
    <mergeCell ref="B45:C45"/>
    <mergeCell ref="B50:C50"/>
    <mergeCell ref="B54:C54"/>
    <mergeCell ref="B57:C57"/>
    <mergeCell ref="B48:C48"/>
    <mergeCell ref="B44:C44"/>
    <mergeCell ref="D47:I47"/>
    <mergeCell ref="D57:I57"/>
    <mergeCell ref="D48:I48"/>
    <mergeCell ref="D68:P68"/>
    <mergeCell ref="O79:P79"/>
    <mergeCell ref="K79:L79"/>
    <mergeCell ref="D75:H75"/>
    <mergeCell ref="O74:P74"/>
    <mergeCell ref="M74:N74"/>
    <mergeCell ref="K74:L74"/>
    <mergeCell ref="I74:J74"/>
    <mergeCell ref="D74:H74"/>
    <mergeCell ref="O75:P75"/>
    <mergeCell ref="O76:P76"/>
    <mergeCell ref="O77:P77"/>
    <mergeCell ref="O78:P78"/>
    <mergeCell ref="M75:N75"/>
    <mergeCell ref="M79:N79"/>
    <mergeCell ref="I75:J75"/>
    <mergeCell ref="C66:P66"/>
    <mergeCell ref="B74:C74"/>
    <mergeCell ref="B75:C75"/>
    <mergeCell ref="M76:N76"/>
    <mergeCell ref="M77:N77"/>
    <mergeCell ref="M78:N78"/>
    <mergeCell ref="B95:P95"/>
    <mergeCell ref="B96:P96"/>
    <mergeCell ref="M99:N99"/>
    <mergeCell ref="D101:G101"/>
    <mergeCell ref="H101:J101"/>
    <mergeCell ref="K101:L101"/>
    <mergeCell ref="M101:N101"/>
    <mergeCell ref="O101:P101"/>
    <mergeCell ref="D98:G98"/>
    <mergeCell ref="K99:L99"/>
    <mergeCell ref="B100:C100"/>
    <mergeCell ref="D100:G100"/>
    <mergeCell ref="H100:J100"/>
    <mergeCell ref="K100:L100"/>
    <mergeCell ref="M100:N100"/>
    <mergeCell ref="O100:P100"/>
    <mergeCell ref="B104:K104"/>
    <mergeCell ref="B101:C101"/>
    <mergeCell ref="B81:C81"/>
    <mergeCell ref="B82:C82"/>
    <mergeCell ref="B85:C85"/>
    <mergeCell ref="B86:C86"/>
    <mergeCell ref="B89:C89"/>
    <mergeCell ref="B97:C97"/>
    <mergeCell ref="B98:C98"/>
    <mergeCell ref="B99:C99"/>
    <mergeCell ref="B87:C87"/>
    <mergeCell ref="H86:K86"/>
    <mergeCell ref="D86:G86"/>
    <mergeCell ref="D85:G85"/>
    <mergeCell ref="H85:K85"/>
    <mergeCell ref="D99:G99"/>
    <mergeCell ref="H99:J99"/>
    <mergeCell ref="D89:P89"/>
    <mergeCell ref="M102:N102"/>
    <mergeCell ref="O102:P102"/>
    <mergeCell ref="B102:G102"/>
    <mergeCell ref="H102:J102"/>
    <mergeCell ref="K102:L102"/>
    <mergeCell ref="B91:P91"/>
  </mergeCells>
  <pageMargins left="0.7" right="0.7" top="0.75" bottom="0.75" header="0.3" footer="0.3"/>
  <pageSetup paperSize="9" scale="55" orientation="portrait" r:id="rId1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2026-03-30T09:37:57Z</dcterms:modified>
</cp:coreProperties>
</file>