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47" i="1" l="1"/>
  <c r="P52" i="1"/>
  <c r="P42" i="1" l="1"/>
  <c r="K54" i="1"/>
  <c r="K72" i="1" l="1"/>
  <c r="N52" i="1"/>
  <c r="P50" i="1"/>
  <c r="P48" i="1"/>
  <c r="P45" i="1"/>
  <c r="P40" i="1"/>
  <c r="P43" i="1"/>
  <c r="P54" i="1" l="1"/>
  <c r="O93" i="1"/>
  <c r="O94" i="1"/>
  <c r="M95" i="1" l="1"/>
  <c r="K95" i="1"/>
  <c r="H95" i="1"/>
  <c r="O92" i="1"/>
  <c r="O95" i="1" l="1"/>
  <c r="K47" i="1"/>
  <c r="K45" i="1" l="1"/>
  <c r="N42" i="1" l="1"/>
  <c r="N44" i="1"/>
  <c r="N46" i="1"/>
  <c r="N48" i="1"/>
  <c r="N49" i="1"/>
  <c r="N50" i="1"/>
  <c r="N51" i="1"/>
  <c r="N53" i="1"/>
  <c r="N41" i="1"/>
  <c r="N45" i="1"/>
  <c r="K43" i="1"/>
  <c r="N43" i="1" s="1"/>
  <c r="K40" i="1"/>
  <c r="N40" i="1" s="1"/>
  <c r="N47" i="1" l="1"/>
  <c r="N54" i="1" s="1"/>
</calcChain>
</file>

<file path=xl/sharedStrings.xml><?xml version="1.0" encoding="utf-8"?>
<sst xmlns="http://schemas.openxmlformats.org/spreadsheetml/2006/main" count="141" uniqueCount="107">
  <si>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</si>
  <si>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</si>
  <si>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</si>
  <si>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</si>
  <si>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</si>
  <si>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</si>
  <si>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</si>
  <si>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</si>
  <si>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</si>
  <si>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</si>
  <si>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</si>
  <si>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</si>
  <si>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</si>
  <si>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</si>
  <si>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</si>
  <si>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</si>
  <si>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</si>
  <si>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</si>
  <si>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</si>
  <si>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</si>
  <si>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</si>
  <si>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</si>
  <si>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</si>
  <si>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</si>
  <si>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</si>
  <si>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</si>
  <si>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</si>
  <si>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</si>
  <si>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</si>
  <si>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</si>
  <si>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</si>
  <si>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</si>
  <si>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</si>
  <si>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</si>
  <si>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</si>
  <si>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</si>
  <si>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</si>
  <si>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Платежи нанимателей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</si>
  <si>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</si>
  <si>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</si>
  <si>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</si>
  <si>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</si>
  <si>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</si>
  <si>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</si>
  <si>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</si>
  <si>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</si>
  <si>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</si>
  <si>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конструктивных элементов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</si>
  <si>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</si>
  <si>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</si>
  <si>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</si>
  <si>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</si>
  <si>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</si>
  <si>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</si>
  <si>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</si>
  <si>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</si>
  <si>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</si>
  <si>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</si>
  <si>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</si>
  <si>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</si>
  <si>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</si>
  <si>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</si>
  <si>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</si>
  <si>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</si>
  <si>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</si>
  <si>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</si>
  <si>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</si>
  <si>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</si>
  <si>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</si>
  <si>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</si>
  <si>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</si>
  <si>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</si>
  <si>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</si>
  <si>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</si>
  <si>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</si>
  <si>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</si>
  <si>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</si>
  <si>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</si>
  <si>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</si>
  <si>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</si>
  <si>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</si>
  <si>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</si>
  <si>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</si>
  <si>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</si>
  <si>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</si>
  <si>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</si>
  <si>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Мирошникова Аэлита Александровна, экономист</t>
  </si>
  <si>
    <r>
      <t>Дата размещения отчёта: "__</t>
    </r>
    <r>
      <rPr>
        <b/>
        <i/>
        <u/>
        <sz val="12"/>
        <color theme="1"/>
        <rFont val="Calibri"/>
        <family val="2"/>
        <charset val="204"/>
        <scheme val="minor"/>
      </rPr>
      <t>31</t>
    </r>
    <r>
      <rPr>
        <sz val="11"/>
        <color theme="1"/>
        <rFont val="Calibri"/>
        <family val="2"/>
        <scheme val="minor"/>
      </rPr>
      <t>__"__</t>
    </r>
    <r>
      <rPr>
        <b/>
        <i/>
        <u/>
        <sz val="12"/>
        <color theme="1"/>
        <rFont val="Calibri"/>
        <family val="2"/>
        <charset val="204"/>
        <scheme val="minor"/>
      </rPr>
      <t>марта</t>
    </r>
    <r>
      <rPr>
        <sz val="11"/>
        <color theme="1"/>
        <rFont val="Calibri"/>
        <family val="2"/>
        <scheme val="minor"/>
      </rPr>
      <t>__ ___</t>
    </r>
    <r>
      <rPr>
        <b/>
        <i/>
        <u/>
        <sz val="12"/>
        <color theme="1"/>
        <rFont val="Calibri"/>
        <family val="2"/>
        <charset val="204"/>
        <scheme val="minor"/>
      </rPr>
      <t>2026</t>
    </r>
    <r>
      <rPr>
        <sz val="11"/>
        <color theme="1"/>
        <rFont val="Calibri"/>
        <family val="2"/>
        <scheme val="minor"/>
      </rPr>
      <t>___г.</t>
    </r>
  </si>
  <si>
    <t>Платежи за дополнительные услуги (аренда) в многоквартирном доме</t>
  </si>
  <si>
    <t>г. Ангарск,   микрорайон     30,         дом    1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</si>
  <si>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</si>
  <si>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</si>
  <si>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Управленческие расходы 10%</t>
  </si>
  <si>
    <t>4.6.</t>
  </si>
  <si>
    <t>Ремонт подъезда</t>
  </si>
  <si>
    <t>по факту</t>
  </si>
  <si>
    <t>1 подъезд</t>
  </si>
  <si>
    <t>ГИС ЖКХ</t>
  </si>
  <si>
    <t>Ремонт провала бетоном</t>
  </si>
  <si>
    <t>0,7 м2</t>
  </si>
  <si>
    <r>
      <t>Стоимость работ по текущему ремонту, выполненных за отчетный период:__</t>
    </r>
    <r>
      <rPr>
        <u/>
        <sz val="11"/>
        <color theme="1"/>
        <rFont val="Calibri"/>
        <family val="2"/>
        <charset val="204"/>
        <scheme val="minor"/>
      </rPr>
      <t>118945,89</t>
    </r>
    <r>
      <rPr>
        <sz val="11"/>
        <color theme="1"/>
        <rFont val="Calibri"/>
        <family val="2"/>
        <scheme val="minor"/>
      </rPr>
      <t>_руб.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</si>
  <si>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Calibri"/>
        <family val="2"/>
        <charset val="204"/>
        <scheme val="minor"/>
      </rPr>
      <t>435351,91</t>
    </r>
    <r>
      <rPr>
        <sz val="11"/>
        <color theme="1"/>
        <rFont val="Calibri"/>
        <family val="2"/>
        <scheme val="minor"/>
      </rPr>
      <t>_руб.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</si>
  <si>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Calibri"/>
        <family val="2"/>
        <charset val="204"/>
        <scheme val="minor"/>
      </rPr>
      <t>0</t>
    </r>
    <r>
      <rPr>
        <sz val="11"/>
        <color theme="1"/>
        <rFont val="Calibri"/>
        <family val="2"/>
        <scheme val="minor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</si>
  <si>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Calibri"/>
        <family val="2"/>
        <charset val="204"/>
        <scheme val="minor"/>
      </rPr>
      <t xml:space="preserve">316406,02 </t>
    </r>
    <r>
      <rPr>
        <sz val="11"/>
        <color theme="1"/>
        <rFont val="Calibri"/>
        <family val="2"/>
        <scheme val="minor"/>
      </rPr>
      <t>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</si>
  <si>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Calibri"/>
        <family val="2"/>
        <charset val="204"/>
        <scheme val="minor"/>
      </rPr>
      <t>899588,33</t>
    </r>
    <r>
      <rPr>
        <sz val="11"/>
        <color theme="1"/>
        <rFont val="Calibri"/>
        <family val="2"/>
        <scheme val="minor"/>
      </rPr>
      <t>_руб.</t>
    </r>
  </si>
  <si>
    <r>
      <t>помещений (без учета помещений, входящих в состав общего имущества многоквартирного дома):_</t>
    </r>
    <r>
      <rPr>
        <b/>
        <i/>
        <u/>
        <sz val="11"/>
        <color theme="1"/>
        <rFont val="Calibri"/>
        <family val="2"/>
        <charset val="204"/>
        <scheme val="minor"/>
      </rPr>
      <t>6238,5</t>
    </r>
    <r>
      <rPr>
        <sz val="11"/>
        <color theme="1"/>
        <rFont val="Calibri"/>
        <family val="2"/>
        <scheme val="minor"/>
      </rPr>
      <t>_кв.м</t>
    </r>
  </si>
  <si>
    <t>м2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</si>
</sst>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Calibri"/>
      <family val="2"/>
      <scheme val="minor"/>
    </font>
    <font>
      <b/>
      <i/>
      <u/>
      <sz val="12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0" fillId="0" borderId="7" xfId="0" applyBorder="1" applyAlignme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8" xfId="0" applyBorder="1" applyAlignment="1"/>
    <xf numFmtId="0" fontId="0" fillId="0" borderId="9" xfId="0" applyBorder="1" applyAlignment="1"/>
    <xf numFmtId="2" fontId="3" fillId="0" borderId="0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/>
    <xf numFmtId="0" fontId="0" fillId="2" borderId="7" xfId="0" applyFill="1" applyBorder="1" applyAlignment="1"/>
    <xf numFmtId="0" fontId="0" fillId="2" borderId="9" xfId="0" applyFill="1" applyBorder="1" applyAlignment="1"/>
    <xf numFmtId="2" fontId="3" fillId="2" borderId="7" xfId="0" applyNumberFormat="1" applyFont="1" applyFill="1" applyBorder="1" applyAlignment="1">
      <alignment vertical="center" wrapText="1"/>
    </xf>
    <xf numFmtId="2" fontId="3" fillId="2" borderId="9" xfId="0" applyNumberFormat="1" applyFont="1" applyFill="1" applyBorder="1" applyAlignment="1">
      <alignment vertical="center" wrapText="1"/>
    </xf>
    <xf numFmtId="2" fontId="3" fillId="2" borderId="8" xfId="0" applyNumberFormat="1" applyFont="1" applyFill="1" applyBorder="1" applyAlignment="1">
      <alignment vertical="center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7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7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164" fontId="0" fillId="0" borderId="7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0" fillId="0" borderId="8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3" fillId="0" borderId="2" xfId="0" applyNumberFormat="1" applyFont="1" applyBorder="1" applyAlignment="1">
      <alignment horizontal="left" vertical="center" wrapText="1"/>
    </xf>
    <xf numFmtId="2" fontId="3" fillId="0" borderId="3" xfId="0" applyNumberFormat="1" applyFon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left" vertical="center" wrapText="1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164" fontId="0" fillId="0" borderId="1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0" fillId="0" borderId="0" xfId="0" applyBorder="1" applyAlignment="1">
      <alignment horizontal="center" vertical="top" wrapText="1"/>
    </xf>
    <xf numFmtId="2" fontId="3" fillId="2" borderId="7" xfId="0" applyNumberFormat="1" applyFont="1" applyFill="1" applyBorder="1" applyAlignment="1">
      <alignment horizontal="left" vertical="top" wrapText="1"/>
    </xf>
    <xf numFmtId="2" fontId="3" fillId="2" borderId="9" xfId="0" applyNumberFormat="1" applyFont="1" applyFill="1" applyBorder="1" applyAlignment="1">
      <alignment horizontal="left" vertical="top" wrapText="1"/>
    </xf>
    <xf numFmtId="2" fontId="3" fillId="2" borderId="8" xfId="0" applyNumberFormat="1" applyFont="1" applyFill="1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2" fontId="3" fillId="2" borderId="7" xfId="0" applyNumberFormat="1" applyFont="1" applyFill="1" applyBorder="1" applyAlignment="1">
      <alignment horizontal="left" vertical="center" wrapText="1"/>
    </xf>
    <xf numFmtId="2" fontId="3" fillId="2" borderId="9" xfId="0" applyNumberFormat="1" applyFont="1" applyFill="1" applyBorder="1" applyAlignment="1">
      <alignment horizontal="left" vertical="center" wrapText="1"/>
    </xf>
    <xf numFmtId="2" fontId="3" fillId="2" borderId="8" xfId="0" applyNumberFormat="1" applyFont="1" applyFill="1" applyBorder="1" applyAlignment="1">
      <alignment horizontal="left" vertical="center" wrapText="1"/>
    </xf>
    <xf numFmtId="2" fontId="3" fillId="0" borderId="7" xfId="0" applyNumberFormat="1" applyFont="1" applyBorder="1" applyAlignment="1">
      <alignment horizontal="left" vertical="center" wrapText="1"/>
    </xf>
    <xf numFmtId="2" fontId="3" fillId="0" borderId="9" xfId="0" applyNumberFormat="1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3" fillId="0" borderId="7" xfId="0" applyNumberFormat="1" applyFont="1" applyFill="1" applyBorder="1" applyAlignment="1">
      <alignment horizontal="left" vertical="center" wrapText="1"/>
    </xf>
    <xf numFmtId="2" fontId="3" fillId="0" borderId="9" xfId="0" applyNumberFormat="1" applyFont="1" applyFill="1" applyBorder="1" applyAlignment="1">
      <alignment horizontal="left" vertical="center" wrapText="1"/>
    </xf>
    <xf numFmtId="2" fontId="3" fillId="0" borderId="8" xfId="0" applyNumberFormat="1" applyFont="1" applyFill="1" applyBorder="1" applyAlignment="1">
      <alignment horizontal="left" vertical="center" wrapText="1"/>
    </xf>
    <xf numFmtId="0" fontId="2" fillId="0" borderId="10" xfId="0" applyFont="1" applyBorder="1" applyAlignment="1">
      <alignment horizontal="center"/>
    </xf>
    <xf numFmtId="2" fontId="3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164" fontId="0" fillId="0" borderId="7" xfId="0" applyNumberFormat="1" applyBorder="1" applyAlignment="1">
      <alignment horizontal="right"/>
    </xf>
    <xf numFmtId="164" fontId="0" fillId="0" borderId="8" xfId="0" applyNumberForma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97"/>
  <sheetViews>
    <sheetView tabSelected="1" topLeftCell="A56" zoomScale="90" zoomScaleNormal="90" workbookViewId="0">
      <selection activeCell="S69" sqref="S69"/>
    </sheetView>
  </sheetViews>
  <sheetFormatPr defaultRowHeight="14.5" x14ac:dyDescent="0.35"/>
  <cols>
    <col min="1" max="1" width="2.81640625" customWidth="1"/>
    <col min="2" max="2" width="1.81640625" customWidth="1"/>
    <col min="3" max="3" width="2.54296875" customWidth="1"/>
    <col min="4" max="4" width="18.81640625" customWidth="1"/>
    <col min="5" max="5" width="7.81640625" customWidth="1"/>
    <col min="6" max="6" width="8.54296875" customWidth="1"/>
    <col min="8" max="8" width="5.1796875" customWidth="1"/>
    <col min="9" max="9" width="6.54296875" customWidth="1"/>
    <col min="10" max="10" width="10.54296875" customWidth="1"/>
    <col min="11" max="11" width="11.453125" customWidth="1"/>
    <col min="12" max="12" width="3.54296875" customWidth="1"/>
    <col min="13" max="13" width="6.81640625" customWidth="1"/>
    <col min="14" max="14" width="12.26953125" customWidth="1"/>
    <col min="15" max="15" width="11.26953125" customWidth="1"/>
    <col min="16" max="16" width="11.1796875" customWidth="1"/>
  </cols>
  <sheetData>
    <row r="1" spans="2:16" x14ac:dyDescent="0.35">
      <c r="K1" s="1"/>
      <c r="L1" s="1"/>
      <c r="M1" s="1"/>
      <c r="N1" s="1"/>
      <c r="O1" s="1"/>
      <c r="P1" s="1" t="s">
        <v>66</v>
      </c>
    </row>
    <row r="2" spans="2:16" x14ac:dyDescent="0.35">
      <c r="K2" s="1"/>
      <c r="L2" s="1"/>
      <c r="M2" s="1"/>
      <c r="N2" s="1"/>
      <c r="O2" s="1"/>
      <c r="P2" s="1" t="s">
        <v>0</v>
      </c>
    </row>
    <row r="3" spans="2:16" x14ac:dyDescent="0.35">
      <c r="K3" s="1"/>
      <c r="L3" s="1"/>
      <c r="M3" s="1"/>
      <c r="N3" s="1"/>
      <c r="O3" s="1"/>
      <c r="P3" s="1" t="s">
        <v>1</v>
      </c>
    </row>
    <row r="4" spans="2:16" x14ac:dyDescent="0.35">
      <c r="K4" s="1"/>
      <c r="L4" s="1"/>
      <c r="M4" s="1"/>
      <c r="N4" s="1"/>
      <c r="O4" s="1"/>
      <c r="P4" s="1" t="s">
        <v>2</v>
      </c>
    </row>
    <row r="5" spans="2:16" x14ac:dyDescent="0.35">
      <c r="K5" s="1"/>
      <c r="L5" s="1"/>
      <c r="M5" s="1"/>
      <c r="N5" s="1"/>
      <c r="O5" s="1"/>
      <c r="P5" s="1" t="s">
        <v>3</v>
      </c>
    </row>
    <row r="6" spans="2:16" ht="18.649999999999999" customHeight="1" x14ac:dyDescent="0.35">
      <c r="D6" s="100" t="s">
        <v>4</v>
      </c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</row>
    <row r="7" spans="2:16" ht="12.65" customHeight="1" x14ac:dyDescent="0.35">
      <c r="D7" s="100" t="s">
        <v>5</v>
      </c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</row>
    <row r="8" spans="2:16" ht="5.15" customHeight="1" x14ac:dyDescent="0.35"/>
    <row r="9" spans="2:16" ht="13.5" customHeight="1" x14ac:dyDescent="0.35">
      <c r="B9" t="s">
        <v>7</v>
      </c>
      <c r="C9" t="s">
        <v>7</v>
      </c>
      <c r="D9" s="100" t="s">
        <v>70</v>
      </c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</row>
    <row r="10" spans="2:16" ht="18" customHeight="1" x14ac:dyDescent="0.35">
      <c r="B10" s="69" t="s">
        <v>89</v>
      </c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</row>
    <row r="11" spans="2:16" ht="15.5" x14ac:dyDescent="0.35">
      <c r="D11" s="69" t="s">
        <v>85</v>
      </c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</row>
    <row r="12" spans="2:16" ht="4.5" customHeight="1" x14ac:dyDescent="0.35"/>
    <row r="13" spans="2:16" ht="17.5" customHeight="1" x14ac:dyDescent="0.35">
      <c r="B13" s="69" t="s">
        <v>81</v>
      </c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</row>
    <row r="14" spans="2:16" x14ac:dyDescent="0.35">
      <c r="B14" s="70" t="s">
        <v>6</v>
      </c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</row>
    <row r="15" spans="2:16" ht="19" customHeight="1" x14ac:dyDescent="0.35">
      <c r="B15" s="69" t="s">
        <v>82</v>
      </c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</row>
    <row r="16" spans="2:16" x14ac:dyDescent="0.35">
      <c r="B16" s="70" t="s">
        <v>67</v>
      </c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</row>
    <row r="17" spans="2:16" ht="5.15" customHeight="1" x14ac:dyDescent="0.35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</row>
    <row r="18" spans="2:16" ht="15.5" x14ac:dyDescent="0.35">
      <c r="B18" s="69" t="s">
        <v>83</v>
      </c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</row>
    <row r="19" spans="2:16" x14ac:dyDescent="0.35">
      <c r="B19" s="70" t="s">
        <v>68</v>
      </c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</row>
    <row r="20" spans="2:16" ht="8.5" customHeight="1" x14ac:dyDescent="0.35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</row>
    <row r="21" spans="2:16" ht="2.5" customHeight="1" x14ac:dyDescent="0.35"/>
    <row r="22" spans="2:16" ht="12" customHeight="1" x14ac:dyDescent="0.35">
      <c r="E22" s="101" t="s">
        <v>69</v>
      </c>
      <c r="F22" s="101"/>
      <c r="G22" s="101"/>
      <c r="H22" s="101"/>
      <c r="I22" s="101"/>
      <c r="J22" s="101"/>
      <c r="K22" s="101"/>
      <c r="L22" s="101"/>
      <c r="M22" s="101"/>
    </row>
    <row r="23" spans="2:16" ht="18" customHeight="1" x14ac:dyDescent="0.35">
      <c r="B23" s="69" t="s">
        <v>86</v>
      </c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</row>
    <row r="24" spans="2:16" x14ac:dyDescent="0.35">
      <c r="B24" s="70" t="s">
        <v>8</v>
      </c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</row>
    <row r="25" spans="2:16" ht="18" customHeight="1" x14ac:dyDescent="0.35">
      <c r="B25" s="69" t="s">
        <v>84</v>
      </c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</row>
    <row r="26" spans="2:16" x14ac:dyDescent="0.35">
      <c r="B26" s="70" t="s">
        <v>71</v>
      </c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</row>
    <row r="27" spans="2:16" ht="5.15" customHeight="1" x14ac:dyDescent="0.35">
      <c r="C27" s="70"/>
      <c r="D27" s="70"/>
      <c r="E27" s="70"/>
      <c r="F27" s="70"/>
      <c r="G27" s="70"/>
      <c r="H27" s="70"/>
      <c r="I27" s="70"/>
      <c r="J27" s="70"/>
      <c r="K27" s="70"/>
      <c r="L27" s="70"/>
    </row>
    <row r="28" spans="2:16" ht="19" customHeight="1" x14ac:dyDescent="0.35">
      <c r="B28" s="100" t="s">
        <v>72</v>
      </c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</row>
    <row r="29" spans="2:16" x14ac:dyDescent="0.35">
      <c r="B29" s="100" t="s">
        <v>105</v>
      </c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</row>
    <row r="30" spans="2:16" ht="6" customHeight="1" x14ac:dyDescent="0.35"/>
    <row r="31" spans="2:16" ht="10" hidden="1" customHeight="1" x14ac:dyDescent="0.35"/>
    <row r="32" spans="2:16" ht="17.5" customHeight="1" x14ac:dyDescent="0.35">
      <c r="C32" s="100" t="s">
        <v>87</v>
      </c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5"/>
    </row>
    <row r="33" spans="2:19" ht="12.65" customHeight="1" x14ac:dyDescent="0.35"/>
    <row r="34" spans="2:19" x14ac:dyDescent="0.35">
      <c r="B34" t="s">
        <v>64</v>
      </c>
    </row>
    <row r="35" spans="2:19" x14ac:dyDescent="0.35">
      <c r="B35" t="s">
        <v>65</v>
      </c>
    </row>
    <row r="36" spans="2:19" ht="10" customHeight="1" x14ac:dyDescent="0.35"/>
    <row r="37" spans="2:19" x14ac:dyDescent="0.35">
      <c r="B37" s="81" t="s">
        <v>9</v>
      </c>
      <c r="C37" s="82"/>
      <c r="D37" s="81" t="s">
        <v>10</v>
      </c>
      <c r="E37" s="82"/>
      <c r="F37" s="82"/>
      <c r="G37" s="82"/>
      <c r="H37" s="82"/>
      <c r="I37" s="79"/>
      <c r="J37" s="79" t="s">
        <v>11</v>
      </c>
      <c r="K37" s="77" t="s">
        <v>12</v>
      </c>
      <c r="L37" s="64" t="s">
        <v>13</v>
      </c>
      <c r="M37" s="66"/>
      <c r="N37" s="65"/>
      <c r="O37" s="71" t="s">
        <v>14</v>
      </c>
      <c r="P37" s="72"/>
    </row>
    <row r="38" spans="2:19" ht="90" customHeight="1" x14ac:dyDescent="0.35">
      <c r="B38" s="83"/>
      <c r="C38" s="84"/>
      <c r="D38" s="83"/>
      <c r="E38" s="84"/>
      <c r="F38" s="84"/>
      <c r="G38" s="84"/>
      <c r="H38" s="84"/>
      <c r="I38" s="80"/>
      <c r="J38" s="80"/>
      <c r="K38" s="78"/>
      <c r="L38" s="54" t="s">
        <v>15</v>
      </c>
      <c r="M38" s="54"/>
      <c r="N38" s="9" t="s">
        <v>40</v>
      </c>
      <c r="O38" s="10" t="s">
        <v>16</v>
      </c>
      <c r="P38" s="11" t="s">
        <v>17</v>
      </c>
    </row>
    <row r="39" spans="2:19" s="2" customFormat="1" ht="13" x14ac:dyDescent="0.3">
      <c r="B39" s="102">
        <v>1</v>
      </c>
      <c r="C39" s="103"/>
      <c r="D39" s="91">
        <v>2</v>
      </c>
      <c r="E39" s="92"/>
      <c r="F39" s="92"/>
      <c r="G39" s="92"/>
      <c r="H39" s="92"/>
      <c r="I39" s="93"/>
      <c r="J39" s="13">
        <v>3</v>
      </c>
      <c r="K39" s="14">
        <v>4</v>
      </c>
      <c r="L39" s="97">
        <v>5</v>
      </c>
      <c r="M39" s="97"/>
      <c r="N39" s="14">
        <v>6</v>
      </c>
      <c r="O39" s="14">
        <v>7</v>
      </c>
      <c r="P39" s="12">
        <v>8</v>
      </c>
    </row>
    <row r="40" spans="2:19" ht="29.15" customHeight="1" x14ac:dyDescent="0.35">
      <c r="B40" s="104" t="s">
        <v>39</v>
      </c>
      <c r="C40" s="105"/>
      <c r="D40" s="74" t="s">
        <v>38</v>
      </c>
      <c r="E40" s="75"/>
      <c r="F40" s="75"/>
      <c r="G40" s="75"/>
      <c r="H40" s="75"/>
      <c r="I40" s="76"/>
      <c r="J40" s="19" t="s">
        <v>106</v>
      </c>
      <c r="K40" s="30">
        <f>SUM(K41:K42)</f>
        <v>3.81</v>
      </c>
      <c r="L40" s="58">
        <v>6276.7</v>
      </c>
      <c r="M40" s="58"/>
      <c r="N40" s="21">
        <f>K40*L40*12</f>
        <v>286970.72399999999</v>
      </c>
      <c r="O40" s="37">
        <v>6276.7</v>
      </c>
      <c r="P40" s="21">
        <f>SUM(P41:P42)</f>
        <v>270201.58999999997</v>
      </c>
      <c r="S40" s="73"/>
    </row>
    <row r="41" spans="2:19" ht="17.149999999999999" customHeight="1" x14ac:dyDescent="0.35">
      <c r="B41" s="56" t="s">
        <v>41</v>
      </c>
      <c r="C41" s="57"/>
      <c r="D41" s="94" t="s">
        <v>42</v>
      </c>
      <c r="E41" s="95"/>
      <c r="F41" s="95"/>
      <c r="G41" s="95"/>
      <c r="H41" s="95"/>
      <c r="I41" s="96"/>
      <c r="J41" s="12" t="s">
        <v>106</v>
      </c>
      <c r="K41" s="16">
        <v>1.35</v>
      </c>
      <c r="L41" s="56">
        <v>6276.7</v>
      </c>
      <c r="M41" s="57"/>
      <c r="N41" s="17">
        <f>K41*L41*12</f>
        <v>101682.54000000001</v>
      </c>
      <c r="O41" s="36">
        <v>6276.7</v>
      </c>
      <c r="P41" s="18">
        <v>101682.5</v>
      </c>
      <c r="S41" s="73"/>
    </row>
    <row r="42" spans="2:19" ht="29.15" customHeight="1" x14ac:dyDescent="0.35">
      <c r="B42" s="56" t="s">
        <v>43</v>
      </c>
      <c r="C42" s="57"/>
      <c r="D42" s="94" t="s">
        <v>44</v>
      </c>
      <c r="E42" s="95"/>
      <c r="F42" s="95"/>
      <c r="G42" s="95"/>
      <c r="H42" s="95"/>
      <c r="I42" s="96"/>
      <c r="J42" s="12" t="s">
        <v>106</v>
      </c>
      <c r="K42" s="16">
        <v>2.46</v>
      </c>
      <c r="L42" s="51">
        <v>6276.7</v>
      </c>
      <c r="M42" s="51"/>
      <c r="N42" s="18">
        <f t="shared" ref="N42:N53" si="0">K42*L42*12</f>
        <v>185288.18399999998</v>
      </c>
      <c r="O42" s="36">
        <v>6276.7</v>
      </c>
      <c r="P42" s="18">
        <f>155160+1698.02+2415.49+9038.91+206.67</f>
        <v>168519.09</v>
      </c>
      <c r="S42" s="73"/>
    </row>
    <row r="43" spans="2:19" ht="53.25" customHeight="1" x14ac:dyDescent="0.35">
      <c r="B43" s="62" t="s">
        <v>19</v>
      </c>
      <c r="C43" s="63"/>
      <c r="D43" s="85" t="s">
        <v>45</v>
      </c>
      <c r="E43" s="86"/>
      <c r="F43" s="86"/>
      <c r="G43" s="86"/>
      <c r="H43" s="86"/>
      <c r="I43" s="87"/>
      <c r="J43" s="19" t="s">
        <v>106</v>
      </c>
      <c r="K43" s="30">
        <f>SUM(K44:K44)</f>
        <v>0.3</v>
      </c>
      <c r="L43" s="58">
        <v>6276.7</v>
      </c>
      <c r="M43" s="58"/>
      <c r="N43" s="21">
        <f t="shared" si="0"/>
        <v>22596.119999999995</v>
      </c>
      <c r="O43" s="37">
        <v>6276.7</v>
      </c>
      <c r="P43" s="21">
        <f>SUM(P44:P44)</f>
        <v>29698.23</v>
      </c>
      <c r="S43" s="73"/>
    </row>
    <row r="44" spans="2:19" x14ac:dyDescent="0.35">
      <c r="B44" s="56" t="s">
        <v>46</v>
      </c>
      <c r="C44" s="57"/>
      <c r="D44" s="88" t="s">
        <v>47</v>
      </c>
      <c r="E44" s="89"/>
      <c r="F44" s="89"/>
      <c r="G44" s="89"/>
      <c r="H44" s="89"/>
      <c r="I44" s="90"/>
      <c r="J44" s="12" t="s">
        <v>106</v>
      </c>
      <c r="K44" s="34">
        <v>0.3</v>
      </c>
      <c r="L44" s="56">
        <v>6276.7</v>
      </c>
      <c r="M44" s="57"/>
      <c r="N44" s="17">
        <f t="shared" si="0"/>
        <v>22596.119999999995</v>
      </c>
      <c r="O44" s="36">
        <v>6276.7</v>
      </c>
      <c r="P44" s="18">
        <v>29698.23</v>
      </c>
      <c r="S44" s="73"/>
    </row>
    <row r="45" spans="2:19" ht="43" customHeight="1" x14ac:dyDescent="0.35">
      <c r="B45" s="62" t="s">
        <v>26</v>
      </c>
      <c r="C45" s="63"/>
      <c r="D45" s="85" t="s">
        <v>48</v>
      </c>
      <c r="E45" s="86"/>
      <c r="F45" s="86"/>
      <c r="G45" s="86"/>
      <c r="H45" s="86"/>
      <c r="I45" s="87"/>
      <c r="J45" s="19" t="s">
        <v>106</v>
      </c>
      <c r="K45" s="30">
        <f>SUM(K46:K46)</f>
        <v>0.75</v>
      </c>
      <c r="L45" s="62">
        <v>6276.7</v>
      </c>
      <c r="M45" s="63"/>
      <c r="N45" s="22">
        <f t="shared" si="0"/>
        <v>56490.299999999996</v>
      </c>
      <c r="O45" s="37">
        <v>6276.7</v>
      </c>
      <c r="P45" s="21">
        <f>SUM(P46:P46)</f>
        <v>179191.81</v>
      </c>
      <c r="S45" s="73"/>
    </row>
    <row r="46" spans="2:19" ht="29.15" customHeight="1" x14ac:dyDescent="0.35">
      <c r="B46" s="108" t="s">
        <v>49</v>
      </c>
      <c r="C46" s="109"/>
      <c r="D46" s="59" t="s">
        <v>50</v>
      </c>
      <c r="E46" s="60"/>
      <c r="F46" s="60"/>
      <c r="G46" s="60"/>
      <c r="H46" s="60"/>
      <c r="I46" s="61"/>
      <c r="J46" s="12" t="s">
        <v>106</v>
      </c>
      <c r="K46" s="35">
        <v>0.75</v>
      </c>
      <c r="L46" s="51">
        <v>6276.7</v>
      </c>
      <c r="M46" s="51"/>
      <c r="N46" s="18">
        <f t="shared" si="0"/>
        <v>56490.299999999996</v>
      </c>
      <c r="O46" s="36">
        <v>6276.7</v>
      </c>
      <c r="P46" s="18">
        <v>179191.81</v>
      </c>
      <c r="S46" s="73"/>
    </row>
    <row r="47" spans="2:19" x14ac:dyDescent="0.35">
      <c r="B47" s="62" t="s">
        <v>27</v>
      </c>
      <c r="C47" s="63"/>
      <c r="D47" s="85" t="s">
        <v>54</v>
      </c>
      <c r="E47" s="86"/>
      <c r="F47" s="86"/>
      <c r="G47" s="86"/>
      <c r="H47" s="86"/>
      <c r="I47" s="87"/>
      <c r="J47" s="19" t="s">
        <v>106</v>
      </c>
      <c r="K47" s="30">
        <f>SUM(K48:K53)</f>
        <v>2.66</v>
      </c>
      <c r="L47" s="58">
        <v>6276.7</v>
      </c>
      <c r="M47" s="58"/>
      <c r="N47" s="21">
        <f>SUM(N48:N53)</f>
        <v>200352.264</v>
      </c>
      <c r="O47" s="37">
        <v>6276.7</v>
      </c>
      <c r="P47" s="21">
        <f>SUM(P48:P53)</f>
        <v>301550.81</v>
      </c>
      <c r="S47" s="73"/>
    </row>
    <row r="48" spans="2:19" ht="76.5" customHeight="1" x14ac:dyDescent="0.35">
      <c r="B48" s="106" t="s">
        <v>52</v>
      </c>
      <c r="C48" s="107"/>
      <c r="D48" s="59" t="s">
        <v>51</v>
      </c>
      <c r="E48" s="60"/>
      <c r="F48" s="60"/>
      <c r="G48" s="60"/>
      <c r="H48" s="60"/>
      <c r="I48" s="61"/>
      <c r="J48" s="12" t="s">
        <v>106</v>
      </c>
      <c r="K48" s="16">
        <v>0.12</v>
      </c>
      <c r="L48" s="56">
        <v>6276.7</v>
      </c>
      <c r="M48" s="57"/>
      <c r="N48" s="17">
        <f t="shared" si="0"/>
        <v>9038.4480000000003</v>
      </c>
      <c r="O48" s="113">
        <v>6276.7</v>
      </c>
      <c r="P48" s="18">
        <f>14000+532+9791.64</f>
        <v>24323.64</v>
      </c>
      <c r="S48" s="73"/>
    </row>
    <row r="49" spans="2:19" ht="27" customHeight="1" x14ac:dyDescent="0.35">
      <c r="B49" s="106" t="s">
        <v>53</v>
      </c>
      <c r="C49" s="107"/>
      <c r="D49" s="98" t="s">
        <v>55</v>
      </c>
      <c r="E49" s="98"/>
      <c r="F49" s="98"/>
      <c r="G49" s="98"/>
      <c r="H49" s="98"/>
      <c r="I49" s="98"/>
      <c r="J49" s="12" t="s">
        <v>106</v>
      </c>
      <c r="K49" s="16">
        <v>0.48</v>
      </c>
      <c r="L49" s="51">
        <v>6276.7</v>
      </c>
      <c r="M49" s="51"/>
      <c r="N49" s="18">
        <f t="shared" si="0"/>
        <v>36153.792000000001</v>
      </c>
      <c r="O49" s="113">
        <v>6276.7</v>
      </c>
      <c r="P49" s="18">
        <v>37230.49</v>
      </c>
      <c r="S49" s="73"/>
    </row>
    <row r="50" spans="2:19" x14ac:dyDescent="0.35">
      <c r="B50" s="106" t="s">
        <v>56</v>
      </c>
      <c r="C50" s="107"/>
      <c r="D50" s="88" t="s">
        <v>57</v>
      </c>
      <c r="E50" s="89"/>
      <c r="F50" s="89"/>
      <c r="G50" s="89"/>
      <c r="H50" s="89"/>
      <c r="I50" s="90"/>
      <c r="J50" s="12" t="s">
        <v>106</v>
      </c>
      <c r="K50" s="16">
        <v>0.19</v>
      </c>
      <c r="L50" s="56">
        <v>6276.7</v>
      </c>
      <c r="M50" s="57"/>
      <c r="N50" s="17">
        <f t="shared" si="0"/>
        <v>14310.876</v>
      </c>
      <c r="O50" s="113">
        <v>6276.7</v>
      </c>
      <c r="P50" s="18">
        <f>86400+7955</f>
        <v>94355</v>
      </c>
      <c r="S50" s="73"/>
    </row>
    <row r="51" spans="2:19" ht="16" customHeight="1" x14ac:dyDescent="0.35">
      <c r="B51" s="106" t="s">
        <v>58</v>
      </c>
      <c r="C51" s="107"/>
      <c r="D51" s="88" t="s">
        <v>60</v>
      </c>
      <c r="E51" s="89"/>
      <c r="F51" s="89"/>
      <c r="G51" s="89"/>
      <c r="H51" s="89"/>
      <c r="I51" s="90"/>
      <c r="J51" s="12" t="s">
        <v>106</v>
      </c>
      <c r="K51" s="29">
        <v>0.13</v>
      </c>
      <c r="L51" s="56">
        <v>6276.7</v>
      </c>
      <c r="M51" s="57"/>
      <c r="N51" s="17">
        <f t="shared" si="0"/>
        <v>9791.652</v>
      </c>
      <c r="O51" s="113">
        <v>6276.7</v>
      </c>
      <c r="P51" s="18">
        <v>13055.54</v>
      </c>
      <c r="S51" s="73"/>
    </row>
    <row r="52" spans="2:19" ht="15" customHeight="1" x14ac:dyDescent="0.35">
      <c r="B52" s="99" t="s">
        <v>59</v>
      </c>
      <c r="C52" s="99"/>
      <c r="D52" s="98" t="s">
        <v>61</v>
      </c>
      <c r="E52" s="98"/>
      <c r="F52" s="98"/>
      <c r="G52" s="98"/>
      <c r="H52" s="98"/>
      <c r="I52" s="98"/>
      <c r="J52" s="33" t="s">
        <v>106</v>
      </c>
      <c r="K52" s="32">
        <v>0.5</v>
      </c>
      <c r="L52" s="51">
        <v>6276.7</v>
      </c>
      <c r="M52" s="51"/>
      <c r="N52" s="18">
        <f t="shared" ref="N52" si="1">K52*L52*12</f>
        <v>37660.199999999997</v>
      </c>
      <c r="O52" s="113">
        <v>6276.7</v>
      </c>
      <c r="P52" s="18">
        <f>50805.37</f>
        <v>50805.37</v>
      </c>
      <c r="S52" s="73"/>
    </row>
    <row r="53" spans="2:19" ht="15" customHeight="1" x14ac:dyDescent="0.35">
      <c r="B53" s="99" t="s">
        <v>93</v>
      </c>
      <c r="C53" s="99"/>
      <c r="D53" s="98" t="s">
        <v>92</v>
      </c>
      <c r="E53" s="98"/>
      <c r="F53" s="98"/>
      <c r="G53" s="98"/>
      <c r="H53" s="98"/>
      <c r="I53" s="98"/>
      <c r="J53" s="12" t="s">
        <v>106</v>
      </c>
      <c r="K53" s="29">
        <v>1.24</v>
      </c>
      <c r="L53" s="51">
        <v>6276.7</v>
      </c>
      <c r="M53" s="51"/>
      <c r="N53" s="18">
        <f t="shared" si="0"/>
        <v>93397.295999999988</v>
      </c>
      <c r="O53" s="113">
        <v>6276.7</v>
      </c>
      <c r="P53" s="18">
        <v>81780.77</v>
      </c>
      <c r="S53" s="73"/>
    </row>
    <row r="54" spans="2:19" x14ac:dyDescent="0.35">
      <c r="B54" s="23"/>
      <c r="C54" s="24" t="s">
        <v>18</v>
      </c>
      <c r="D54" s="25"/>
      <c r="E54" s="26"/>
      <c r="F54" s="26"/>
      <c r="G54" s="26"/>
      <c r="H54" s="26"/>
      <c r="I54" s="27"/>
      <c r="J54" s="19" t="s">
        <v>25</v>
      </c>
      <c r="K54" s="31">
        <f>K47+K45+K43+K40</f>
        <v>7.52</v>
      </c>
      <c r="L54" s="62" t="s">
        <v>25</v>
      </c>
      <c r="M54" s="63"/>
      <c r="N54" s="22">
        <f>N47+N45+N43+N40</f>
        <v>566409.40800000005</v>
      </c>
      <c r="O54" s="20" t="s">
        <v>25</v>
      </c>
      <c r="P54" s="21">
        <f>P40+P43+P45+P47</f>
        <v>780642.44</v>
      </c>
    </row>
    <row r="55" spans="2:19" ht="9" customHeight="1" x14ac:dyDescent="0.35">
      <c r="D55" s="8"/>
      <c r="E55" s="8"/>
      <c r="F55" s="8"/>
      <c r="G55" s="8"/>
      <c r="H55" s="8"/>
      <c r="I55" s="8"/>
      <c r="J55" s="28"/>
    </row>
    <row r="56" spans="2:19" ht="14.5" customHeight="1" x14ac:dyDescent="0.35">
      <c r="B56" s="100" t="s">
        <v>19</v>
      </c>
      <c r="C56" s="100"/>
      <c r="D56" s="4" t="s">
        <v>74</v>
      </c>
    </row>
    <row r="57" spans="2:19" x14ac:dyDescent="0.35">
      <c r="C57" s="55" t="s">
        <v>73</v>
      </c>
      <c r="D57" s="55"/>
      <c r="E57" s="55"/>
      <c r="F57" s="55"/>
      <c r="G57" s="55"/>
      <c r="H57" s="55"/>
      <c r="I57" s="55"/>
    </row>
    <row r="58" spans="2:19" x14ac:dyDescent="0.35">
      <c r="D58" s="4" t="s">
        <v>102</v>
      </c>
    </row>
    <row r="59" spans="2:19" x14ac:dyDescent="0.35">
      <c r="D59" s="4" t="s">
        <v>75</v>
      </c>
    </row>
    <row r="60" spans="2:19" x14ac:dyDescent="0.35">
      <c r="C60" s="55" t="s">
        <v>101</v>
      </c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</row>
    <row r="61" spans="2:19" x14ac:dyDescent="0.35">
      <c r="D61" s="55" t="s">
        <v>100</v>
      </c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</row>
    <row r="62" spans="2:19" x14ac:dyDescent="0.35">
      <c r="D62" s="55" t="s">
        <v>103</v>
      </c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</row>
    <row r="63" spans="2:19" ht="8.5" customHeight="1" x14ac:dyDescent="0.35"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</row>
    <row r="64" spans="2:19" hidden="1" x14ac:dyDescent="0.35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2:16" hidden="1" x14ac:dyDescent="0.35"/>
    <row r="66" spans="2:16" ht="7" hidden="1" customHeight="1" x14ac:dyDescent="0.35"/>
    <row r="67" spans="2:16" ht="1" hidden="1" customHeight="1" x14ac:dyDescent="0.35"/>
    <row r="68" spans="2:16" ht="119.15" customHeight="1" x14ac:dyDescent="0.35">
      <c r="B68" s="54" t="s">
        <v>20</v>
      </c>
      <c r="C68" s="54"/>
      <c r="D68" s="54" t="s">
        <v>21</v>
      </c>
      <c r="E68" s="54"/>
      <c r="F68" s="54"/>
      <c r="G68" s="54"/>
      <c r="H68" s="54"/>
      <c r="I68" s="54" t="s">
        <v>22</v>
      </c>
      <c r="J68" s="54"/>
      <c r="K68" s="54" t="s">
        <v>24</v>
      </c>
      <c r="L68" s="54"/>
      <c r="M68" s="54" t="s">
        <v>90</v>
      </c>
      <c r="N68" s="54"/>
      <c r="O68" s="54" t="s">
        <v>23</v>
      </c>
      <c r="P68" s="54"/>
    </row>
    <row r="69" spans="2:16" s="2" customFormat="1" ht="14.5" customHeight="1" x14ac:dyDescent="0.3">
      <c r="B69" s="50">
        <v>1</v>
      </c>
      <c r="C69" s="50"/>
      <c r="D69" s="110">
        <v>2</v>
      </c>
      <c r="E69" s="110"/>
      <c r="F69" s="110"/>
      <c r="G69" s="110"/>
      <c r="H69" s="110"/>
      <c r="I69" s="50">
        <v>3</v>
      </c>
      <c r="J69" s="50"/>
      <c r="K69" s="50">
        <v>4</v>
      </c>
      <c r="L69" s="50"/>
      <c r="M69" s="50">
        <v>5</v>
      </c>
      <c r="N69" s="50"/>
      <c r="O69" s="50">
        <v>6</v>
      </c>
      <c r="P69" s="50"/>
    </row>
    <row r="70" spans="2:16" x14ac:dyDescent="0.35">
      <c r="B70" s="51" t="s">
        <v>39</v>
      </c>
      <c r="C70" s="51"/>
      <c r="D70" s="114" t="s">
        <v>94</v>
      </c>
      <c r="E70" s="115"/>
      <c r="F70" s="115"/>
      <c r="G70" s="115"/>
      <c r="H70" s="116"/>
      <c r="I70" s="52" t="s">
        <v>95</v>
      </c>
      <c r="J70" s="53"/>
      <c r="K70" s="117">
        <v>117154.16</v>
      </c>
      <c r="L70" s="118"/>
      <c r="M70" s="56" t="s">
        <v>96</v>
      </c>
      <c r="N70" s="57"/>
      <c r="O70" s="56" t="s">
        <v>97</v>
      </c>
      <c r="P70" s="57"/>
    </row>
    <row r="71" spans="2:16" x14ac:dyDescent="0.35">
      <c r="B71" s="51" t="s">
        <v>19</v>
      </c>
      <c r="C71" s="51"/>
      <c r="D71" s="114" t="s">
        <v>98</v>
      </c>
      <c r="E71" s="115"/>
      <c r="F71" s="115"/>
      <c r="G71" s="115"/>
      <c r="H71" s="116"/>
      <c r="I71" s="52" t="s">
        <v>95</v>
      </c>
      <c r="J71" s="53"/>
      <c r="K71" s="117">
        <v>1791.73</v>
      </c>
      <c r="L71" s="118"/>
      <c r="M71" s="56" t="s">
        <v>99</v>
      </c>
      <c r="N71" s="57"/>
      <c r="O71" s="56" t="s">
        <v>97</v>
      </c>
      <c r="P71" s="57"/>
    </row>
    <row r="72" spans="2:16" x14ac:dyDescent="0.35">
      <c r="B72" s="5" t="s">
        <v>18</v>
      </c>
      <c r="C72" s="5"/>
      <c r="D72" s="3"/>
      <c r="E72" s="7"/>
      <c r="F72" s="7"/>
      <c r="G72" s="7"/>
      <c r="H72" s="7"/>
      <c r="I72" s="7"/>
      <c r="J72" s="6"/>
      <c r="K72" s="117">
        <f>SUM(K70:L71)</f>
        <v>118945.89</v>
      </c>
      <c r="L72" s="118"/>
      <c r="M72" s="56" t="s">
        <v>25</v>
      </c>
      <c r="N72" s="57"/>
      <c r="O72" s="56" t="s">
        <v>25</v>
      </c>
      <c r="P72" s="57"/>
    </row>
    <row r="73" spans="2:16" ht="7.5" customHeight="1" x14ac:dyDescent="0.35"/>
    <row r="74" spans="2:16" x14ac:dyDescent="0.35">
      <c r="B74" s="100" t="s">
        <v>26</v>
      </c>
      <c r="C74" s="100"/>
      <c r="D74" t="s">
        <v>104</v>
      </c>
    </row>
    <row r="75" spans="2:16" x14ac:dyDescent="0.35">
      <c r="B75" s="100" t="s">
        <v>27</v>
      </c>
      <c r="C75" s="100"/>
      <c r="D75" t="s">
        <v>62</v>
      </c>
    </row>
    <row r="76" spans="2:16" x14ac:dyDescent="0.35">
      <c r="B76" t="s">
        <v>63</v>
      </c>
    </row>
    <row r="77" spans="2:16" ht="9.65" customHeight="1" x14ac:dyDescent="0.35"/>
    <row r="78" spans="2:16" ht="68.5" customHeight="1" x14ac:dyDescent="0.35">
      <c r="B78" s="64" t="s">
        <v>20</v>
      </c>
      <c r="C78" s="66"/>
      <c r="D78" s="81" t="s">
        <v>28</v>
      </c>
      <c r="E78" s="82"/>
      <c r="F78" s="82"/>
      <c r="G78" s="79"/>
      <c r="H78" s="54" t="s">
        <v>29</v>
      </c>
      <c r="I78" s="54"/>
      <c r="J78" s="54"/>
      <c r="K78" s="54"/>
      <c r="L78" s="54" t="s">
        <v>91</v>
      </c>
      <c r="M78" s="54"/>
      <c r="N78" s="54"/>
      <c r="O78" s="54"/>
      <c r="P78" s="54"/>
    </row>
    <row r="79" spans="2:16" x14ac:dyDescent="0.35">
      <c r="B79" s="56">
        <v>1</v>
      </c>
      <c r="C79" s="68"/>
      <c r="D79" s="51">
        <v>2</v>
      </c>
      <c r="E79" s="51"/>
      <c r="F79" s="51"/>
      <c r="G79" s="51"/>
      <c r="H79" s="51">
        <v>3</v>
      </c>
      <c r="I79" s="51"/>
      <c r="J79" s="51"/>
      <c r="K79" s="51"/>
      <c r="L79" s="51">
        <v>4</v>
      </c>
      <c r="M79" s="51"/>
      <c r="N79" s="51"/>
      <c r="O79" s="51"/>
      <c r="P79" s="51"/>
    </row>
    <row r="80" spans="2:16" x14ac:dyDescent="0.35">
      <c r="B80" s="56" t="s">
        <v>39</v>
      </c>
      <c r="C80" s="68"/>
      <c r="D80" s="56">
        <v>7</v>
      </c>
      <c r="E80" s="68"/>
      <c r="F80" s="68"/>
      <c r="G80" s="57"/>
      <c r="H80" s="56">
        <v>7</v>
      </c>
      <c r="I80" s="68"/>
      <c r="J80" s="68"/>
      <c r="K80" s="57"/>
      <c r="L80" s="51" t="s">
        <v>25</v>
      </c>
      <c r="M80" s="51"/>
      <c r="N80" s="51"/>
      <c r="O80" s="51"/>
      <c r="P80" s="51"/>
    </row>
    <row r="82" spans="2:16" x14ac:dyDescent="0.35">
      <c r="B82" s="100" t="s">
        <v>30</v>
      </c>
      <c r="C82" s="100"/>
      <c r="D82" s="55" t="s">
        <v>76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</row>
    <row r="83" spans="2:16" x14ac:dyDescent="0.35">
      <c r="B83" s="4" t="s">
        <v>77</v>
      </c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 spans="2:16" x14ac:dyDescent="0.35">
      <c r="B84" s="55" t="s">
        <v>78</v>
      </c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</row>
    <row r="85" spans="2:16" x14ac:dyDescent="0.35">
      <c r="B85" s="55" t="s">
        <v>79</v>
      </c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</row>
    <row r="86" spans="2:16" x14ac:dyDescent="0.35">
      <c r="B86" s="55" t="s">
        <v>80</v>
      </c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</row>
    <row r="87" spans="2:16" ht="3" customHeight="1" x14ac:dyDescent="0.35"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</row>
    <row r="88" spans="2:16" ht="0.65" customHeight="1" x14ac:dyDescent="0.35"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</row>
    <row r="89" spans="2:16" ht="4" customHeight="1" x14ac:dyDescent="0.35"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</row>
    <row r="90" spans="2:16" ht="46.5" customHeight="1" x14ac:dyDescent="0.35">
      <c r="B90" s="54" t="s">
        <v>20</v>
      </c>
      <c r="C90" s="54"/>
      <c r="D90" s="64" t="s">
        <v>32</v>
      </c>
      <c r="E90" s="66"/>
      <c r="F90" s="66"/>
      <c r="G90" s="65"/>
      <c r="H90" s="64" t="s">
        <v>33</v>
      </c>
      <c r="I90" s="66"/>
      <c r="J90" s="65"/>
      <c r="K90" s="64" t="s">
        <v>34</v>
      </c>
      <c r="L90" s="65"/>
      <c r="M90" s="64" t="s">
        <v>35</v>
      </c>
      <c r="N90" s="65"/>
      <c r="O90" s="54" t="s">
        <v>31</v>
      </c>
      <c r="P90" s="54"/>
    </row>
    <row r="91" spans="2:16" x14ac:dyDescent="0.35">
      <c r="B91" s="50">
        <v>1</v>
      </c>
      <c r="C91" s="50"/>
      <c r="D91" s="50">
        <v>2</v>
      </c>
      <c r="E91" s="50"/>
      <c r="F91" s="50"/>
      <c r="G91" s="50"/>
      <c r="H91" s="50">
        <v>3</v>
      </c>
      <c r="I91" s="50"/>
      <c r="J91" s="50"/>
      <c r="K91" s="50">
        <v>4</v>
      </c>
      <c r="L91" s="50"/>
      <c r="M91" s="51">
        <v>5</v>
      </c>
      <c r="N91" s="51"/>
      <c r="O91" s="51">
        <v>6</v>
      </c>
      <c r="P91" s="51"/>
    </row>
    <row r="92" spans="2:16" ht="29.15" customHeight="1" x14ac:dyDescent="0.35">
      <c r="B92" s="111" t="s">
        <v>39</v>
      </c>
      <c r="C92" s="111"/>
      <c r="D92" s="112" t="s">
        <v>36</v>
      </c>
      <c r="E92" s="112"/>
      <c r="F92" s="112"/>
      <c r="G92" s="112"/>
      <c r="H92" s="67">
        <v>262212.84999999998</v>
      </c>
      <c r="I92" s="67"/>
      <c r="J92" s="67"/>
      <c r="K92" s="67">
        <v>1618616.67</v>
      </c>
      <c r="L92" s="67"/>
      <c r="M92" s="38">
        <v>1426582.87</v>
      </c>
      <c r="N92" s="38"/>
      <c r="O92" s="38">
        <f>H92+K92-M92</f>
        <v>454246.64999999991</v>
      </c>
      <c r="P92" s="38"/>
    </row>
    <row r="93" spans="2:16" ht="28.5" customHeight="1" x14ac:dyDescent="0.35">
      <c r="B93" s="39" t="s">
        <v>19</v>
      </c>
      <c r="C93" s="41"/>
      <c r="D93" s="42" t="s">
        <v>37</v>
      </c>
      <c r="E93" s="43"/>
      <c r="F93" s="43"/>
      <c r="G93" s="44"/>
      <c r="H93" s="45">
        <v>0</v>
      </c>
      <c r="I93" s="46"/>
      <c r="J93" s="47"/>
      <c r="K93" s="45">
        <v>0</v>
      </c>
      <c r="L93" s="47"/>
      <c r="M93" s="48">
        <v>0</v>
      </c>
      <c r="N93" s="49"/>
      <c r="O93" s="38">
        <f t="shared" ref="O93:O95" si="2">H93+K93-M93</f>
        <v>0</v>
      </c>
      <c r="P93" s="38"/>
    </row>
    <row r="94" spans="2:16" ht="26.5" customHeight="1" x14ac:dyDescent="0.35">
      <c r="B94" s="39" t="s">
        <v>26</v>
      </c>
      <c r="C94" s="41"/>
      <c r="D94" s="42" t="s">
        <v>88</v>
      </c>
      <c r="E94" s="43"/>
      <c r="F94" s="43"/>
      <c r="G94" s="44"/>
      <c r="H94" s="45">
        <v>14280</v>
      </c>
      <c r="I94" s="46"/>
      <c r="J94" s="47"/>
      <c r="K94" s="45">
        <v>43826</v>
      </c>
      <c r="L94" s="47"/>
      <c r="M94" s="48">
        <v>32869.56</v>
      </c>
      <c r="N94" s="49"/>
      <c r="O94" s="38">
        <f t="shared" si="2"/>
        <v>25236.440000000002</v>
      </c>
      <c r="P94" s="38"/>
    </row>
    <row r="95" spans="2:16" x14ac:dyDescent="0.35">
      <c r="B95" s="39" t="s">
        <v>18</v>
      </c>
      <c r="C95" s="40"/>
      <c r="D95" s="40"/>
      <c r="E95" s="40"/>
      <c r="F95" s="40"/>
      <c r="G95" s="41"/>
      <c r="H95" s="38">
        <f>SUM(H92:J94)</f>
        <v>276492.84999999998</v>
      </c>
      <c r="I95" s="38"/>
      <c r="J95" s="38"/>
      <c r="K95" s="38">
        <f>SUM(K92:L94)</f>
        <v>1662442.67</v>
      </c>
      <c r="L95" s="38"/>
      <c r="M95" s="38">
        <f>SUM(M92:N94)</f>
        <v>1459452.4300000002</v>
      </c>
      <c r="N95" s="38"/>
      <c r="O95" s="38">
        <f t="shared" si="2"/>
        <v>479483.08999999985</v>
      </c>
      <c r="P95" s="38"/>
    </row>
    <row r="96" spans="2:16" ht="9.65" customHeight="1" x14ac:dyDescent="0.35"/>
    <row r="97" spans="2:11" ht="5.15" customHeight="1" x14ac:dyDescent="0.35">
      <c r="B97" s="100"/>
      <c r="C97" s="100"/>
      <c r="D97" s="100"/>
      <c r="E97" s="100"/>
      <c r="F97" s="100"/>
      <c r="G97" s="100"/>
      <c r="H97" s="100"/>
      <c r="I97" s="100"/>
      <c r="J97" s="100"/>
      <c r="K97" s="100"/>
    </row>
  </sheetData>
  <mergeCells count="167">
    <mergeCell ref="B97:K97"/>
    <mergeCell ref="B71:C71"/>
    <mergeCell ref="B74:C74"/>
    <mergeCell ref="B75:C75"/>
    <mergeCell ref="B78:C78"/>
    <mergeCell ref="B79:C79"/>
    <mergeCell ref="B82:C82"/>
    <mergeCell ref="B90:C90"/>
    <mergeCell ref="B91:C91"/>
    <mergeCell ref="B92:C92"/>
    <mergeCell ref="B80:C80"/>
    <mergeCell ref="H79:K79"/>
    <mergeCell ref="D79:G79"/>
    <mergeCell ref="D78:G78"/>
    <mergeCell ref="H78:K78"/>
    <mergeCell ref="D92:G92"/>
    <mergeCell ref="D90:G90"/>
    <mergeCell ref="L44:M44"/>
    <mergeCell ref="L45:M45"/>
    <mergeCell ref="K72:L72"/>
    <mergeCell ref="D69:H69"/>
    <mergeCell ref="O68:P68"/>
    <mergeCell ref="M68:N68"/>
    <mergeCell ref="K68:L68"/>
    <mergeCell ref="I68:J68"/>
    <mergeCell ref="D68:H68"/>
    <mergeCell ref="O69:P69"/>
    <mergeCell ref="M69:N69"/>
    <mergeCell ref="M71:N71"/>
    <mergeCell ref="M72:N72"/>
    <mergeCell ref="O71:P71"/>
    <mergeCell ref="C57:I57"/>
    <mergeCell ref="D53:I53"/>
    <mergeCell ref="D46:I46"/>
    <mergeCell ref="B56:C56"/>
    <mergeCell ref="L50:M50"/>
    <mergeCell ref="L51:M51"/>
    <mergeCell ref="L47:M47"/>
    <mergeCell ref="C60:P60"/>
    <mergeCell ref="D62:P62"/>
    <mergeCell ref="D50:I50"/>
    <mergeCell ref="B39:C39"/>
    <mergeCell ref="B40:C40"/>
    <mergeCell ref="B53:C53"/>
    <mergeCell ref="B41:C41"/>
    <mergeCell ref="B42:C42"/>
    <mergeCell ref="B48:C48"/>
    <mergeCell ref="B46:C46"/>
    <mergeCell ref="B45:C45"/>
    <mergeCell ref="B44:C44"/>
    <mergeCell ref="B49:C49"/>
    <mergeCell ref="B51:C51"/>
    <mergeCell ref="B47:C47"/>
    <mergeCell ref="B43:C43"/>
    <mergeCell ref="B50:C50"/>
    <mergeCell ref="D51:I51"/>
    <mergeCell ref="D47:I47"/>
    <mergeCell ref="D49:I49"/>
    <mergeCell ref="B52:C52"/>
    <mergeCell ref="D52:I52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3"/>
    <mergeCell ref="D40:I40"/>
    <mergeCell ref="L46:M46"/>
    <mergeCell ref="L41:M41"/>
    <mergeCell ref="L42:M42"/>
    <mergeCell ref="L48:M48"/>
    <mergeCell ref="L37:N37"/>
    <mergeCell ref="L38:M38"/>
    <mergeCell ref="K37:K38"/>
    <mergeCell ref="J37:J38"/>
    <mergeCell ref="D37:I38"/>
    <mergeCell ref="D45:I45"/>
    <mergeCell ref="D44:I44"/>
    <mergeCell ref="D43:I43"/>
    <mergeCell ref="D39:I39"/>
    <mergeCell ref="L40:M40"/>
    <mergeCell ref="D41:I41"/>
    <mergeCell ref="D42:I42"/>
    <mergeCell ref="L39:M39"/>
    <mergeCell ref="L43:M43"/>
    <mergeCell ref="D48:I48"/>
    <mergeCell ref="L53:M53"/>
    <mergeCell ref="L49:M49"/>
    <mergeCell ref="L54:M54"/>
    <mergeCell ref="O92:P92"/>
    <mergeCell ref="O91:P91"/>
    <mergeCell ref="M91:N91"/>
    <mergeCell ref="K91:L91"/>
    <mergeCell ref="H91:J91"/>
    <mergeCell ref="O90:P90"/>
    <mergeCell ref="M90:N90"/>
    <mergeCell ref="K90:L90"/>
    <mergeCell ref="H90:J90"/>
    <mergeCell ref="H92:J92"/>
    <mergeCell ref="K92:L92"/>
    <mergeCell ref="O72:P72"/>
    <mergeCell ref="D61:P61"/>
    <mergeCell ref="D63:P63"/>
    <mergeCell ref="L80:P80"/>
    <mergeCell ref="H80:K80"/>
    <mergeCell ref="D80:G80"/>
    <mergeCell ref="K69:L69"/>
    <mergeCell ref="I69:J69"/>
    <mergeCell ref="L52:M52"/>
    <mergeCell ref="D70:H70"/>
    <mergeCell ref="B68:C68"/>
    <mergeCell ref="B69:C69"/>
    <mergeCell ref="D71:H71"/>
    <mergeCell ref="I71:J71"/>
    <mergeCell ref="B88:P88"/>
    <mergeCell ref="B89:P89"/>
    <mergeCell ref="K71:L71"/>
    <mergeCell ref="D82:P82"/>
    <mergeCell ref="B84:P84"/>
    <mergeCell ref="B85:P85"/>
    <mergeCell ref="B86:P86"/>
    <mergeCell ref="B87:P87"/>
    <mergeCell ref="L79:P79"/>
    <mergeCell ref="L78:P78"/>
    <mergeCell ref="B70:C70"/>
    <mergeCell ref="I70:J70"/>
    <mergeCell ref="K70:L70"/>
    <mergeCell ref="M70:N70"/>
    <mergeCell ref="O70:P70"/>
    <mergeCell ref="M95:N95"/>
    <mergeCell ref="O95:P95"/>
    <mergeCell ref="B95:G95"/>
    <mergeCell ref="D93:G93"/>
    <mergeCell ref="H93:J93"/>
    <mergeCell ref="K93:L93"/>
    <mergeCell ref="M93:N93"/>
    <mergeCell ref="O93:P93"/>
    <mergeCell ref="D91:G91"/>
    <mergeCell ref="M92:N92"/>
    <mergeCell ref="H95:J95"/>
    <mergeCell ref="K95:L95"/>
    <mergeCell ref="D94:G94"/>
    <mergeCell ref="H94:J94"/>
    <mergeCell ref="K94:L94"/>
    <mergeCell ref="M94:N94"/>
    <mergeCell ref="O94:P94"/>
    <mergeCell ref="B93:C93"/>
    <mergeCell ref="B94:C9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2026-03-30T07:47:54Z</dcterms:modified>
</cp:coreProperties>
</file>