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6170" windowHeight="12045" activeTab="6"/>
  </bookViews>
  <sheets>
    <sheet name="2018" sheetId="1" r:id="rId1"/>
    <sheet name="Акт (2)" sheetId="2" r:id="rId2"/>
    <sheet name="2019" sheetId="3" r:id="rId3"/>
    <sheet name="Лист1" sheetId="4" r:id="rId4"/>
    <sheet name="2020" sheetId="5" r:id="rId5"/>
    <sheet name="Лист2" sheetId="6" r:id="rId6"/>
    <sheet name="2021" sheetId="7" r:id="rId7"/>
    <sheet name="акт21" sheetId="8" r:id="rId8"/>
  </sheets>
  <externalReferences>
    <externalReference r:id="rId9"/>
  </externalReferences>
  <definedNames>
    <definedName name="_xlnm.Print_Area" localSheetId="0">'2018'!$A$1:$F$30</definedName>
    <definedName name="_xlnm.Print_Area" localSheetId="2">'2019'!$A$1:$F$30</definedName>
    <definedName name="_xlnm.Print_Area" localSheetId="4">'2020'!$A$1:$F$30</definedName>
    <definedName name="_xlnm.Print_Area" localSheetId="6">'2021'!$A$1:$F$30</definedName>
    <definedName name="_xlnm.Print_Area" localSheetId="1">'Акт (2)'!$A$1:$E$76</definedName>
    <definedName name="_xlnm.Print_Area" localSheetId="7">акт21!$A$3:$E$70</definedName>
    <definedName name="_xlnm.Print_Area" localSheetId="3">Лист1!$A$3:$E$85</definedName>
    <definedName name="_xlnm.Print_Area" localSheetId="5">Лист2!$A$3:$E$93</definedName>
  </definedNames>
  <calcPr calcId="145621"/>
</workbook>
</file>

<file path=xl/calcChain.xml><?xml version="1.0" encoding="utf-8"?>
<calcChain xmlns="http://schemas.openxmlformats.org/spreadsheetml/2006/main">
  <c r="F23" i="7" l="1"/>
  <c r="E58" i="8"/>
  <c r="E54" i="8"/>
  <c r="D54" i="8" s="1"/>
  <c r="F52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9" i="8"/>
  <c r="D40" i="8"/>
  <c r="D41" i="8"/>
  <c r="D42" i="8"/>
  <c r="D43" i="8"/>
  <c r="D44" i="8"/>
  <c r="D45" i="8"/>
  <c r="D46" i="8"/>
  <c r="D52" i="8"/>
  <c r="D50" i="8"/>
  <c r="D48" i="8"/>
  <c r="D20" i="8"/>
  <c r="D19" i="8"/>
  <c r="F18" i="7"/>
  <c r="F22" i="7" s="1"/>
  <c r="F24" i="7" s="1"/>
  <c r="F14" i="7"/>
  <c r="A59" i="8"/>
  <c r="F25" i="7" l="1"/>
  <c r="E55" i="8"/>
  <c r="D75" i="6"/>
  <c r="D73" i="6"/>
  <c r="D71" i="6"/>
  <c r="D68" i="6"/>
  <c r="D59" i="6"/>
  <c r="D34" i="6"/>
  <c r="D33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6" i="6"/>
  <c r="D57" i="6"/>
  <c r="D58" i="6"/>
  <c r="D60" i="6"/>
  <c r="D61" i="6"/>
  <c r="D62" i="6"/>
  <c r="D63" i="6"/>
  <c r="D64" i="6"/>
  <c r="D65" i="6"/>
  <c r="D66" i="6"/>
  <c r="D67" i="6"/>
  <c r="D69" i="6"/>
  <c r="D32" i="6"/>
  <c r="D30" i="6"/>
  <c r="D29" i="6"/>
  <c r="D21" i="6"/>
  <c r="D22" i="6"/>
  <c r="D23" i="6"/>
  <c r="D24" i="6"/>
  <c r="D25" i="6"/>
  <c r="D26" i="6"/>
  <c r="D27" i="6"/>
  <c r="D28" i="6"/>
  <c r="D20" i="6"/>
  <c r="D19" i="6"/>
  <c r="E77" i="6" l="1"/>
  <c r="D77" i="6" s="1"/>
  <c r="E78" i="6" l="1"/>
  <c r="F23" i="5" s="1"/>
  <c r="F18" i="5"/>
  <c r="F22" i="5" s="1"/>
  <c r="F14" i="5"/>
  <c r="F25" i="5" s="1"/>
  <c r="F24" i="5" l="1"/>
  <c r="F23" i="3"/>
  <c r="E72" i="4"/>
  <c r="D72" i="4" s="1"/>
  <c r="D70" i="4"/>
  <c r="D68" i="4"/>
  <c r="D61" i="4"/>
  <c r="D23" i="4"/>
  <c r="D19" i="4"/>
  <c r="D20" i="4"/>
  <c r="D21" i="4"/>
  <c r="D18" i="4"/>
  <c r="D25" i="4"/>
  <c r="D26" i="4"/>
  <c r="D27" i="4"/>
  <c r="D28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8" i="4"/>
  <c r="D49" i="4"/>
  <c r="D50" i="4"/>
  <c r="D51" i="4"/>
  <c r="D52" i="4"/>
  <c r="D53" i="4"/>
  <c r="D55" i="4"/>
  <c r="D56" i="4"/>
  <c r="D57" i="4"/>
  <c r="D58" i="4"/>
  <c r="D59" i="4"/>
  <c r="D60" i="4"/>
  <c r="D62" i="4"/>
  <c r="D63" i="4"/>
  <c r="D64" i="4"/>
  <c r="D65" i="4"/>
  <c r="D66" i="4"/>
  <c r="E73" i="4" l="1"/>
  <c r="F15" i="3"/>
  <c r="F14" i="3" s="1"/>
  <c r="F18" i="3"/>
  <c r="F22" i="3" s="1"/>
  <c r="F24" i="3" s="1"/>
  <c r="F25" i="3" l="1"/>
  <c r="F23" i="1"/>
  <c r="E59" i="2"/>
  <c r="E58" i="2"/>
  <c r="D54" i="2"/>
  <c r="D56" i="2"/>
  <c r="D53" i="2"/>
  <c r="E13" i="2"/>
  <c r="D9" i="2"/>
  <c r="D11" i="2"/>
  <c r="D13" i="2"/>
  <c r="D7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30" i="2"/>
  <c r="D31" i="2"/>
  <c r="D32" i="2"/>
  <c r="D33" i="2"/>
  <c r="D34" i="2"/>
  <c r="D36" i="2"/>
  <c r="D37" i="2"/>
  <c r="D38" i="2"/>
  <c r="D39" i="2"/>
  <c r="D40" i="2"/>
  <c r="D41" i="2"/>
  <c r="D43" i="2"/>
  <c r="D44" i="2"/>
  <c r="D45" i="2"/>
  <c r="D46" i="2"/>
  <c r="D47" i="2"/>
  <c r="D48" i="2"/>
  <c r="D49" i="2"/>
  <c r="D50" i="2"/>
  <c r="D51" i="2"/>
  <c r="D15" i="2"/>
  <c r="D58" i="2" l="1"/>
  <c r="F15" i="1"/>
  <c r="F18" i="1" l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<sst xmlns="http://schemas.openxmlformats.org/spreadsheetml/2006/main" count="662" uniqueCount="262">
  <si>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</si>
  <si>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</si>
  <si>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</si>
  <si>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</si>
  <si>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</si>
  <si>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</si>
  <si>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</si>
  <si>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</si>
  <si>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</si>
  <si>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</si>
  <si>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</si>
  <si>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</si>
  <si>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</si>
  <si>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</si>
  <si>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</si>
  <si>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</si>
  <si>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</si>
  <si>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</si>
  <si>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</si>
  <si>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</si>
  <si>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</si>
  <si>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</si>
  <si>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</si>
  <si>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</si>
  <si>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</si>
  <si>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</si>
  <si>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</si>
  <si>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</si>
  <si>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59/22-2018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</si>
  <si>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</si>
  <si>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</si>
  <si>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</si>
  <si>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</si>
  <si>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</si>
  <si>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</si>
  <si>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</si>
  <si>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</si>
  <si>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</si>
  <si>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</si>
  <si>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</si>
  <si>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</si>
  <si>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</si>
  <si>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</si>
  <si>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</si>
  <si>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>По плану</t>
  </si>
  <si>
    <t>Обслуживание инженерного оборудования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</si>
  <si>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</si>
  <si>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</si>
  <si>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</si>
  <si>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</si>
  <si>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СТО в чердачных и подвальных помещениях (весенний и осенний)</t>
  </si>
  <si>
    <t>1000 м2</t>
  </si>
  <si>
    <t xml:space="preserve">     Осмотр, замеры, опломбировка ПУ Т/У с представителем</t>
  </si>
  <si>
    <t>100 шт.</t>
  </si>
  <si>
    <t>100 квартир</t>
  </si>
  <si>
    <t xml:space="preserve">     Снятие и запись замера в наряде (ИТП,РХВ)</t>
  </si>
  <si>
    <t>1 ИТП</t>
  </si>
  <si>
    <t>Обслуживание конструктивных элементов</t>
  </si>
  <si>
    <t>100 приборов</t>
  </si>
  <si>
    <t>Текущий ремонт инженерного оборудования</t>
  </si>
  <si>
    <t>шт</t>
  </si>
  <si>
    <t>Текущий ремонт конструктивных элементов жилых зданий</t>
  </si>
  <si>
    <t>100 м2</t>
  </si>
  <si>
    <t xml:space="preserve">     Установка досок объявлений с изготовлением</t>
  </si>
  <si>
    <t>По тарифу</t>
  </si>
  <si>
    <t>м2</t>
  </si>
  <si>
    <t>Уборка придомовой территории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</si>
  <si>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</si>
  <si>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</si>
  <si>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факту</t>
  </si>
  <si>
    <t>Услуги по управлению МКД</t>
  </si>
  <si>
    <t xml:space="preserve">     Услуги по управлению МКД</t>
  </si>
  <si>
    <t>Итого:</t>
  </si>
  <si>
    <t xml:space="preserve">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</si>
  <si>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</si>
  <si>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</si>
  <si>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</si>
  <si>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</si>
  <si>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</si>
  <si>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</si>
  <si>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</si>
  <si>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</si>
  <si>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</si>
  <si>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</si>
  <si>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>АКТ № 59/22-2018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</si>
  <si>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22 квартала 59.</t>
  </si>
  <si>
    <t>Изготовление ключей</t>
  </si>
  <si>
    <t xml:space="preserve">     Изготовление ключей</t>
  </si>
  <si>
    <t xml:space="preserve">     Обслуживание и текущий ремонт электрооборудования жилых домов</t>
  </si>
  <si>
    <t xml:space="preserve">     Замена задвижки д-40 на шаровый кран</t>
  </si>
  <si>
    <t xml:space="preserve">     Замена задвижки д-50 на шаровый кран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</si>
  <si>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</si>
  <si>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</si>
  <si>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подъездов, подвального помещения - по жалобе</t>
  </si>
  <si>
    <t xml:space="preserve">     Осмотр СТО</t>
  </si>
  <si>
    <t xml:space="preserve">     Осмотр, РХВ замеры</t>
  </si>
  <si>
    <t xml:space="preserve">     Перевод отопления с подачи на обратку или с обратки на подачу</t>
  </si>
  <si>
    <t>узел</t>
  </si>
  <si>
    <t xml:space="preserve">     Регулировка системы отопления</t>
  </si>
  <si>
    <t xml:space="preserve">     Осмотр кровли, чердака, подъездов, подвального помещения -подготовка к зиме</t>
  </si>
  <si>
    <t xml:space="preserve">     Смена дверных приборов: петли</t>
  </si>
  <si>
    <t xml:space="preserve">     Смена дверных приборов: пружин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</si>
  <si>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</si>
  <si>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</si>
  <si>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Замена шарового крана Д-25</t>
  </si>
  <si>
    <t xml:space="preserve">     Изоляция трубопровода матами с совмещенным покрывным  слоем</t>
  </si>
  <si>
    <t>1 м3</t>
  </si>
  <si>
    <t xml:space="preserve">     Смена внутренних трубопроводов из стальных труб д. 40 мм</t>
  </si>
  <si>
    <t xml:space="preserve">     Установка манометров</t>
  </si>
  <si>
    <t xml:space="preserve">     Установка предохранительных клапанов</t>
  </si>
  <si>
    <t xml:space="preserve">     Установка термометра</t>
  </si>
  <si>
    <t>комплект</t>
  </si>
  <si>
    <t xml:space="preserve">     Окраска эмалевыми составами по дереву с подготовкой поверхности: заполнений оконных проемов</t>
  </si>
  <si>
    <t xml:space="preserve">     Перенавеска дверного полотна с подгонкой</t>
  </si>
  <si>
    <t xml:space="preserve">     Ремонт оконных переплетов (пристрожка, установка угольников, укрепление</t>
  </si>
  <si>
    <t xml:space="preserve">     Ремонт слухового окна с заменой брусков: с изготовлением элементов по размеру и профилю</t>
  </si>
  <si>
    <t xml:space="preserve">     Снятие многослойных лакокрасочных покрытий: с оконных переплетов</t>
  </si>
  <si>
    <t xml:space="preserve">     Снятие оконных переплетов: неостекленных</t>
  </si>
  <si>
    <t xml:space="preserve">     Установка  оконных переплетов: глухих</t>
  </si>
  <si>
    <t xml:space="preserve">     Устройство рам слухового окна с остеклением и покраской</t>
  </si>
  <si>
    <t>Уборка чердаков и подвалов</t>
  </si>
  <si>
    <t xml:space="preserve">     Уборка, очистка чердаков и подвалов</t>
  </si>
  <si>
    <t>Всего  за период с "01" января 2018 г. по "31"декабря 2018 г. выполнено работ (оказано услуг) на общую сумму 66 634,57 руб. (Шестьдесят шесть тысяч шестьсот тридцать четыре рубля 57 копеек)</t>
  </si>
  <si>
    <t>Отчет по бюджету № 59/22-2019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</si>
  <si>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</si>
  <si>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</si>
  <si>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</si>
  <si>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</si>
  <si>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</si>
  <si>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</si>
  <si>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</si>
  <si>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</si>
  <si>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</si>
  <si>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</si>
  <si>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</si>
  <si>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</si>
  <si>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</si>
  <si>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</si>
  <si>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</si>
  <si>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</si>
  <si>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</si>
  <si>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</si>
  <si>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</si>
  <si>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Очистка фильтра от накипи (отложений)</t>
  </si>
  <si>
    <t xml:space="preserve">     Регулировка температуры отопления в ИТП вентилями</t>
  </si>
  <si>
    <t xml:space="preserve">     Ремонт и восстановление герметизации стыков монтажной пеной</t>
  </si>
  <si>
    <t xml:space="preserve">     Смена отдельных участков трубопроводов канализации из полиетиленовых труб высокой плотности:д 100 мм</t>
  </si>
  <si>
    <t>1 участок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</si>
  <si>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</si>
  <si>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</si>
  <si>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</si>
  <si>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</si>
  <si>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</si>
  <si>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</si>
  <si>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</si>
  <si>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</si>
  <si>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</si>
  <si>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</si>
  <si>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</si>
  <si>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</si>
  <si>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</si>
  <si>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</si>
  <si>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</si>
  <si>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</si>
  <si>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Железнение цементных покрытий</t>
  </si>
  <si>
    <t xml:space="preserve">     Обрамление ступеней угловой сталью</t>
  </si>
  <si>
    <t>т</t>
  </si>
  <si>
    <t xml:space="preserve">     Приготовление бетона</t>
  </si>
  <si>
    <t>100 м3</t>
  </si>
  <si>
    <t xml:space="preserve">     Приготовление растворов вручную.</t>
  </si>
  <si>
    <t xml:space="preserve">     Ремонт существующего крыльца железобетоном</t>
  </si>
  <si>
    <t>м3</t>
  </si>
  <si>
    <t xml:space="preserve">     Устройство: трапов ходовых на крыльце</t>
  </si>
  <si>
    <t>100 п. м ходов</t>
  </si>
  <si>
    <t xml:space="preserve">     Осмотр квартир</t>
  </si>
  <si>
    <t xml:space="preserve">     Осмотр кровли, чердака, подъездов, подвального помещения - весенний осмотр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</si>
  <si>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</si>
  <si>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снега, сбивание сосулей с выходом на кровлю</t>
  </si>
  <si>
    <t>1 м 1 основания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</si>
  <si>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</si>
  <si>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</si>
  <si>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</si>
  <si>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</si>
  <si>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</si>
  <si>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</si>
  <si>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</si>
  <si>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</si>
  <si>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</si>
  <si>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</si>
  <si>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</si>
  <si>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</si>
  <si>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</si>
  <si>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</si>
  <si>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</si>
  <si>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____________________________________________________________________________________, </t>
  </si>
  <si>
    <t xml:space="preserve">                               ________________________________________      ____________________________________</t>
  </si>
  <si>
    <t xml:space="preserve">           2. Всего за период с "01"января 2019 г. по "31"декября 2019 г. выполнено работ на общую сумму 90689.90 руб. (Девяносто тысяч шестьсот восемьдесят девять рублей 90 копеек)</t>
  </si>
  <si>
    <t>АКТ № 59/22</t>
  </si>
  <si>
    <t>Отчет по бюджету № 59/22-2020</t>
  </si>
  <si>
    <t>Период: с 01.01.2020 по 31.12.2020 года.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</si>
  <si>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</si>
  <si>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</si>
  <si>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</si>
  <si>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</si>
  <si>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</t>
  </si>
  <si>
    <t xml:space="preserve">     Окраска качели-маятник</t>
  </si>
  <si>
    <t xml:space="preserve">     Окраска песочницы - (грибок, ромашка)</t>
  </si>
  <si>
    <t xml:space="preserve">     Окраска шведской стенки (большая)</t>
  </si>
  <si>
    <t xml:space="preserve">     Ремонт беседки, домика, посочницы под крышей</t>
  </si>
  <si>
    <t xml:space="preserve">     Ремонт качели-маятник с окраской отремонтированных мест</t>
  </si>
  <si>
    <t xml:space="preserve">     Устройство песочницы с окраской</t>
  </si>
  <si>
    <t xml:space="preserve">     Устройство штахетного забора высотой до 0,5 м</t>
  </si>
  <si>
    <t xml:space="preserve">     Врезка  с установкой вентиля д. 15 мм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</si>
  <si>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</si>
  <si>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</si>
  <si>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</si>
  <si>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Врезка термокармана</t>
  </si>
  <si>
    <t>1 врезка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</si>
  <si>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</si>
  <si>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</si>
  <si>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</si>
  <si>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</si>
  <si>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</si>
  <si>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</si>
  <si>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Герметизация вводов в подвальное помещение</t>
  </si>
  <si>
    <t xml:space="preserve">     Демонтаж-монтаж частей фановых труб</t>
  </si>
  <si>
    <t xml:space="preserve">     Монтаж аншлагов, стенда, вывески, доски объявления и т.д.</t>
  </si>
  <si>
    <t xml:space="preserve">     Ремонт отдельных мест покрытия из асбоцементных листов: обыкновенного профиля</t>
  </si>
  <si>
    <t xml:space="preserve">     Смена обделок из листовой стали поясков, сандриков, отливов, карнизов шириной до: 0,7 мм</t>
  </si>
  <si>
    <t xml:space="preserve">     Снятие дверных полотен</t>
  </si>
  <si>
    <t xml:space="preserve">     Установка дверных полотен: внутренних межкомнатных</t>
  </si>
  <si>
    <t xml:space="preserve">     Осмотр подвального помещения, подъезда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</si>
  <si>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</si>
  <si>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</si>
  <si>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</si>
  <si>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фасада, цоколя, отмостки</t>
  </si>
  <si>
    <t>по договору</t>
  </si>
  <si>
    <t xml:space="preserve">           2. Всего за период с "01"января 2020 г. по "31"декабря 2020 г. выполнено работ на общую сумму 116813.48 руб. (Сто шестнадцать тысяч восемьсот тринадцать рублей 48 копеек)</t>
  </si>
  <si>
    <t xml:space="preserve">                         _________________________________________      ____________________________________</t>
  </si>
  <si>
    <t xml:space="preserve">     Опрессовка тепловых узлов</t>
  </si>
  <si>
    <t>Отчет по бюджету № 59/22-2021</t>
  </si>
  <si>
    <t>Период: с 01.01.2021 по 31.12.2021 года.</t>
  </si>
  <si>
    <t>31 марта 2022 г.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</si>
  <si>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</si>
  <si>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</si>
  <si>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</si>
  <si>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</si>
  <si>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Заделка подвальных окон: (изовером, пенопропиленом и тд)</t>
  </si>
  <si>
    <t>10 м2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</si>
  <si>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</si>
  <si>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</si>
  <si>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</si>
  <si>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Установка дверных приборов: навесного замка</t>
  </si>
  <si>
    <t>Обслуживание ОДПУ</t>
  </si>
  <si>
    <t xml:space="preserve">     Техническое обслуживание ОДПУ</t>
  </si>
  <si>
    <t xml:space="preserve">     Ремонт мусорного контейнера</t>
  </si>
  <si>
    <t xml:space="preserve">     Установка дверных приборов: накладка дверная</t>
  </si>
  <si>
    <t>75243.87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</si>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</sst>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84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1" fillId="0" borderId="0" xfId="9" quotePrefix="1" applyFont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13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6" fillId="0" borderId="1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167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top" wrapText="1"/>
    </xf>
    <xf numFmtId="2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6" fillId="0" borderId="14" xfId="0" applyFont="1" applyFill="1" applyBorder="1" applyAlignment="1">
      <alignment vertical="top" wrapText="1"/>
    </xf>
    <xf numFmtId="0" fontId="18" fillId="0" borderId="14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2" fontId="15" fillId="0" borderId="1" xfId="0" applyNumberFormat="1" applyFont="1" applyFill="1" applyBorder="1" applyAlignment="1">
      <alignment horizontal="center" vertical="center"/>
    </xf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20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7" applyNumberFormat="1" applyFont="1" applyFill="1" applyBorder="1" applyAlignment="1">
      <alignment horizontal="lef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/>
    </xf>
    <xf numFmtId="0" fontId="6" fillId="0" borderId="17" xfId="0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center"/>
    </xf>
    <xf numFmtId="0" fontId="6" fillId="0" borderId="16" xfId="0" applyFont="1" applyFill="1" applyBorder="1" applyAlignment="1">
      <alignment horizontal="left" vertical="center" wrapText="1"/>
    </xf>
    <xf numFmtId="164" fontId="6" fillId="0" borderId="1" xfId="1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/>
    </xf>
    <xf numFmtId="164" fontId="18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horizontal="left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6" fillId="0" borderId="20" xfId="0" applyFont="1" applyBorder="1" applyAlignment="1">
      <alignment horizontal="centerContinuous" vertical="center" wrapText="1"/>
    </xf>
    <xf numFmtId="0" fontId="6" fillId="0" borderId="22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justify" vertical="center"/>
    </xf>
    <xf numFmtId="164" fontId="15" fillId="6" borderId="0" xfId="0" applyNumberFormat="1" applyFont="1" applyFill="1" applyAlignment="1">
      <alignment vertical="center" wrapText="1"/>
    </xf>
    <xf numFmtId="164" fontId="6" fillId="6" borderId="0" xfId="0" applyNumberFormat="1" applyFont="1" applyFill="1" applyAlignment="1">
      <alignment vertical="center" wrapText="1"/>
    </xf>
    <xf numFmtId="0" fontId="6" fillId="6" borderId="0" xfId="0" applyFont="1" applyFill="1" applyAlignment="1">
      <alignment horizontal="justify" vertical="center"/>
    </xf>
    <xf numFmtId="0" fontId="6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6" borderId="28" xfId="0" applyFont="1" applyFill="1" applyBorder="1" applyAlignment="1">
      <alignment vertical="center" wrapText="1"/>
    </xf>
    <xf numFmtId="0" fontId="6" fillId="6" borderId="21" xfId="0" applyFont="1" applyFill="1" applyBorder="1" applyAlignment="1">
      <alignment horizontal="left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2" fontId="6" fillId="6" borderId="29" xfId="0" applyNumberFormat="1" applyFont="1" applyFill="1" applyBorder="1" applyAlignment="1">
      <alignment horizontal="center" vertical="center"/>
    </xf>
    <xf numFmtId="2" fontId="7" fillId="6" borderId="24" xfId="0" applyNumberFormat="1" applyFont="1" applyFill="1" applyBorder="1" applyAlignment="1">
      <alignment horizontal="center" vertical="center" wrapText="1"/>
    </xf>
    <xf numFmtId="167" fontId="6" fillId="6" borderId="25" xfId="0" applyNumberFormat="1" applyFont="1" applyFill="1" applyBorder="1" applyAlignment="1">
      <alignment horizontal="center" vertical="center"/>
    </xf>
    <xf numFmtId="169" fontId="6" fillId="6" borderId="25" xfId="0" applyNumberFormat="1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168" fontId="6" fillId="6" borderId="25" xfId="0" applyNumberFormat="1" applyFont="1" applyFill="1" applyBorder="1" applyAlignment="1">
      <alignment horizontal="center" vertical="center"/>
    </xf>
    <xf numFmtId="0" fontId="13" fillId="6" borderId="0" xfId="0" applyFont="1" applyFill="1" applyAlignment="1">
      <alignment horizontal="left" vertical="top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164" fontId="18" fillId="0" borderId="14" xfId="1" applyNumberFormat="1" applyFont="1" applyFill="1" applyBorder="1" applyAlignment="1">
      <alignment horizontal="left" vertical="center" wrapText="1"/>
    </xf>
    <xf numFmtId="164" fontId="18" fillId="0" borderId="18" xfId="1" applyNumberFormat="1" applyFont="1" applyFill="1" applyBorder="1" applyAlignment="1">
      <alignment horizontal="left" vertical="center" wrapText="1"/>
    </xf>
    <xf numFmtId="164" fontId="18" fillId="0" borderId="15" xfId="1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18" fillId="6" borderId="18" xfId="0" applyFont="1" applyFill="1" applyBorder="1" applyAlignment="1">
      <alignment horizontal="left" vertical="center" wrapText="1"/>
    </xf>
    <xf numFmtId="0" fontId="18" fillId="6" borderId="15" xfId="0" applyFont="1" applyFill="1" applyBorder="1" applyAlignment="1">
      <alignment horizontal="left" vertical="center" wrapText="1"/>
    </xf>
    <xf numFmtId="0" fontId="18" fillId="6" borderId="26" xfId="0" applyFont="1" applyFill="1" applyBorder="1" applyAlignment="1">
      <alignment horizontal="left" vertical="center" wrapText="1"/>
    </xf>
    <xf numFmtId="0" fontId="18" fillId="6" borderId="27" xfId="0" applyFont="1" applyFill="1" applyBorder="1" applyAlignment="1">
      <alignment horizontal="left" vertical="center" wrapText="1"/>
    </xf>
    <xf numFmtId="0" fontId="18" fillId="5" borderId="14" xfId="0" applyFont="1" applyFill="1" applyBorder="1" applyAlignment="1">
      <alignment horizontal="left" vertical="top" wrapText="1"/>
    </xf>
    <xf numFmtId="0" fontId="18" fillId="5" borderId="18" xfId="0" applyFont="1" applyFill="1" applyBorder="1" applyAlignment="1">
      <alignment horizontal="left" vertical="top" wrapText="1"/>
    </xf>
    <xf numFmtId="0" fontId="18" fillId="5" borderId="15" xfId="0" applyFont="1" applyFill="1" applyBorder="1" applyAlignment="1">
      <alignment horizontal="left" vertical="top" wrapText="1"/>
    </xf>
    <xf numFmtId="0" fontId="15" fillId="6" borderId="0" xfId="0" applyFont="1" applyFill="1" applyAlignment="1">
      <alignment horizontal="left" vertical="center" wrapText="1"/>
    </xf>
    <xf numFmtId="0" fontId="6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5" t="s">
        <v>28</v>
      </c>
      <c r="B1" s="145"/>
      <c r="C1" s="145"/>
      <c r="D1" s="145"/>
      <c r="E1" s="145"/>
      <c r="F1" s="14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6" t="s">
        <v>1</v>
      </c>
      <c r="B5" s="146"/>
      <c r="C5" s="146"/>
      <c r="D5" s="146"/>
      <c r="E5" s="146"/>
      <c r="F5" s="14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78">
        <v>518.70000000000005</v>
      </c>
      <c r="E6" s="76" t="s">
        <v>4</v>
      </c>
      <c r="F6" s="79">
        <v>489.8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7"/>
      <c r="R6" s="148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78">
        <v>0</v>
      </c>
      <c r="E7" s="76" t="s">
        <v>7</v>
      </c>
      <c r="F7" s="79">
        <v>320.10000000000002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7"/>
      <c r="R7" s="149"/>
      <c r="S7" s="16"/>
    </row>
    <row r="8" spans="1:19" s="17" customFormat="1" ht="33.75" customHeight="1" x14ac:dyDescent="0.25">
      <c r="A8" s="33" t="s">
        <v>8</v>
      </c>
      <c r="B8" s="77">
        <v>8</v>
      </c>
      <c r="C8" s="76" t="s">
        <v>9</v>
      </c>
      <c r="D8" s="79">
        <v>45.8</v>
      </c>
      <c r="E8" s="76" t="s">
        <v>10</v>
      </c>
      <c r="F8" s="79">
        <v>79.8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47"/>
      <c r="R8" s="148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0" t="s">
        <v>11</v>
      </c>
      <c r="B11" s="151"/>
      <c r="C11" s="151"/>
      <c r="D11" s="151"/>
      <c r="E11" s="152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53" t="s">
        <v>13</v>
      </c>
      <c r="B12" s="154"/>
      <c r="C12" s="154"/>
      <c r="D12" s="154"/>
      <c r="E12" s="155"/>
      <c r="F12" s="71">
        <v>0</v>
      </c>
      <c r="G12" s="72"/>
    </row>
    <row r="13" spans="1:19" s="73" customFormat="1" ht="30" customHeight="1" x14ac:dyDescent="0.25">
      <c r="A13" s="153" t="s">
        <v>14</v>
      </c>
      <c r="B13" s="154"/>
      <c r="C13" s="154"/>
      <c r="D13" s="154"/>
      <c r="E13" s="155"/>
      <c r="F13" s="71">
        <v>0</v>
      </c>
    </row>
    <row r="14" spans="1:19" s="73" customFormat="1" ht="30" customHeight="1" x14ac:dyDescent="0.25">
      <c r="A14" s="153" t="s">
        <v>15</v>
      </c>
      <c r="B14" s="154"/>
      <c r="C14" s="154"/>
      <c r="D14" s="154"/>
      <c r="E14" s="155"/>
      <c r="F14" s="74">
        <f>SUM(F15:F17)</f>
        <v>46776.36</v>
      </c>
    </row>
    <row r="15" spans="1:19" s="27" customFormat="1" ht="27.75" customHeight="1" x14ac:dyDescent="0.25">
      <c r="A15" s="142" t="s">
        <v>16</v>
      </c>
      <c r="B15" s="143"/>
      <c r="C15" s="143"/>
      <c r="D15" s="143"/>
      <c r="E15" s="144"/>
      <c r="F15" s="70">
        <f>42108.06+4668.3</f>
        <v>46776.36</v>
      </c>
    </row>
    <row r="16" spans="1:19" s="27" customFormat="1" ht="24.75" hidden="1" customHeight="1" x14ac:dyDescent="0.25">
      <c r="A16" s="142" t="s">
        <v>17</v>
      </c>
      <c r="B16" s="143"/>
      <c r="C16" s="143"/>
      <c r="D16" s="143"/>
      <c r="E16" s="144"/>
      <c r="F16" s="70"/>
    </row>
    <row r="17" spans="1:19" s="27" customFormat="1" ht="30" hidden="1" customHeight="1" x14ac:dyDescent="0.25">
      <c r="A17" s="142" t="s">
        <v>18</v>
      </c>
      <c r="B17" s="143"/>
      <c r="C17" s="143"/>
      <c r="D17" s="143"/>
      <c r="E17" s="144"/>
      <c r="F17" s="70"/>
    </row>
    <row r="18" spans="1:19" s="73" customFormat="1" ht="30" customHeight="1" x14ac:dyDescent="0.25">
      <c r="A18" s="153" t="s">
        <v>19</v>
      </c>
      <c r="B18" s="154"/>
      <c r="C18" s="154"/>
      <c r="D18" s="154"/>
      <c r="E18" s="155"/>
      <c r="F18" s="74">
        <f>SUM(F19:F21)</f>
        <v>33560.519999999997</v>
      </c>
    </row>
    <row r="19" spans="1:19" s="27" customFormat="1" ht="28.5" customHeight="1" x14ac:dyDescent="0.25">
      <c r="A19" s="142" t="s">
        <v>16</v>
      </c>
      <c r="B19" s="143"/>
      <c r="C19" s="143"/>
      <c r="D19" s="143"/>
      <c r="E19" s="144"/>
      <c r="F19" s="70">
        <v>33560.519999999997</v>
      </c>
    </row>
    <row r="20" spans="1:19" s="27" customFormat="1" ht="30" hidden="1" customHeight="1" x14ac:dyDescent="0.25">
      <c r="A20" s="142" t="s">
        <v>17</v>
      </c>
      <c r="B20" s="143"/>
      <c r="C20" s="143"/>
      <c r="D20" s="143"/>
      <c r="E20" s="144"/>
      <c r="F20" s="70"/>
    </row>
    <row r="21" spans="1:19" s="30" customFormat="1" ht="30" hidden="1" customHeight="1" x14ac:dyDescent="0.2">
      <c r="A21" s="142" t="s">
        <v>18</v>
      </c>
      <c r="B21" s="143"/>
      <c r="C21" s="143"/>
      <c r="D21" s="143"/>
      <c r="E21" s="144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53" t="s">
        <v>20</v>
      </c>
      <c r="B22" s="154"/>
      <c r="C22" s="154"/>
      <c r="D22" s="154"/>
      <c r="E22" s="155"/>
      <c r="F22" s="74">
        <f>F12+F18</f>
        <v>33560.519999999997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53" t="s">
        <v>21</v>
      </c>
      <c r="B23" s="154"/>
      <c r="C23" s="154"/>
      <c r="D23" s="154"/>
      <c r="E23" s="155"/>
      <c r="F23" s="74">
        <f>'Акт (2)'!E59</f>
        <v>66634.567999999985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53" t="s">
        <v>22</v>
      </c>
      <c r="B24" s="154"/>
      <c r="C24" s="154"/>
      <c r="D24" s="154"/>
      <c r="E24" s="155"/>
      <c r="F24" s="74">
        <f>F22-F23</f>
        <v>-33074.047999999988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53" t="s">
        <v>23</v>
      </c>
      <c r="B25" s="154"/>
      <c r="C25" s="154"/>
      <c r="D25" s="154"/>
      <c r="E25" s="155"/>
      <c r="F25" s="71">
        <f>F13+F14-F18</f>
        <v>13215.840000000004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6" t="s">
        <v>24</v>
      </c>
      <c r="B27" s="156"/>
      <c r="C27" s="156"/>
      <c r="D27" s="156"/>
    </row>
    <row r="28" spans="1:19" s="1" customFormat="1" ht="21.75" customHeight="1" x14ac:dyDescent="0.25">
      <c r="A28" s="157" t="s">
        <v>25</v>
      </c>
      <c r="B28" s="157"/>
      <c r="C28" s="157"/>
      <c r="D28" s="157"/>
    </row>
    <row r="29" spans="1:19" s="1" customFormat="1" ht="22.5" customHeight="1" x14ac:dyDescent="0.25">
      <c r="A29" s="156" t="s">
        <v>26</v>
      </c>
      <c r="B29" s="156"/>
      <c r="C29" s="156"/>
      <c r="D29" s="156"/>
    </row>
    <row r="30" spans="1:19" s="1" customFormat="1" ht="22.5" customHeight="1" x14ac:dyDescent="0.25">
      <c r="A30" s="156" t="s">
        <v>27</v>
      </c>
      <c r="B30" s="156"/>
      <c r="C30" s="156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5"/>
  <sheetViews>
    <sheetView view="pageBreakPreview" topLeftCell="A46" zoomScaleNormal="100" zoomScaleSheetLayoutView="100" workbookViewId="0">
      <selection activeCell="A57" sqref="A57:XFD58"/>
    </sheetView>
  </sheetViews>
  <sheetFormatPr defaultRowHeight="12.75" x14ac:dyDescent="0.2"/>
  <cols>
    <col min="1" max="1" width="47.7109375" style="34" customWidth="1"/>
    <col min="2" max="2" width="16.28515625" style="34" bestFit="1" customWidth="1"/>
    <col min="3" max="3" width="12.85546875" style="34" customWidth="1"/>
    <col min="4" max="4" width="13.85546875" style="34" customWidth="1"/>
    <col min="5" max="5" width="15" style="34" customWidth="1"/>
    <col min="6" max="6" width="10.140625" style="34" bestFit="1" customWidth="1"/>
    <col min="7" max="16384" width="9.140625" style="34"/>
  </cols>
  <sheetData>
    <row r="1" spans="1:9" ht="14.25" x14ac:dyDescent="0.2">
      <c r="A1" s="163" t="s">
        <v>84</v>
      </c>
      <c r="B1" s="163"/>
      <c r="C1" s="163"/>
      <c r="D1" s="163"/>
      <c r="E1" s="163"/>
      <c r="I1" s="35"/>
    </row>
    <row r="2" spans="1:9" ht="31.5" customHeight="1" x14ac:dyDescent="0.2">
      <c r="A2" s="164" t="s">
        <v>85</v>
      </c>
      <c r="B2" s="164"/>
      <c r="C2" s="164"/>
      <c r="D2" s="164"/>
      <c r="E2" s="164"/>
      <c r="I2" s="35"/>
    </row>
    <row r="3" spans="1:9" ht="14.25" x14ac:dyDescent="0.2">
      <c r="A3" s="36" t="s">
        <v>29</v>
      </c>
      <c r="B3" s="37"/>
      <c r="C3" s="37"/>
      <c r="D3" s="165" t="s">
        <v>30</v>
      </c>
      <c r="E3" s="165"/>
      <c r="I3" s="35" t="s">
        <v>31</v>
      </c>
    </row>
    <row r="4" spans="1:9" x14ac:dyDescent="0.2">
      <c r="A4" s="38"/>
      <c r="B4" s="39"/>
      <c r="C4" s="39"/>
      <c r="D4" s="40"/>
      <c r="E4" s="40"/>
      <c r="I4" s="35"/>
    </row>
    <row r="5" spans="1:9" s="42" customFormat="1" ht="120" x14ac:dyDescent="0.2">
      <c r="A5" s="41" t="s">
        <v>32</v>
      </c>
      <c r="B5" s="41" t="s">
        <v>33</v>
      </c>
      <c r="C5" s="41" t="s">
        <v>34</v>
      </c>
      <c r="D5" s="41" t="s">
        <v>35</v>
      </c>
      <c r="E5" s="41" t="s">
        <v>36</v>
      </c>
      <c r="I5" s="35"/>
    </row>
    <row r="6" spans="1:9" s="45" customFormat="1" ht="14.25" x14ac:dyDescent="0.2">
      <c r="A6" s="43" t="s">
        <v>37</v>
      </c>
      <c r="B6" s="44"/>
      <c r="C6" s="44"/>
      <c r="D6" s="44"/>
      <c r="E6" s="44"/>
    </row>
    <row r="7" spans="1:9" s="49" customFormat="1" ht="15" x14ac:dyDescent="0.25">
      <c r="A7" s="46" t="s">
        <v>38</v>
      </c>
      <c r="B7" s="47" t="s">
        <v>39</v>
      </c>
      <c r="C7" s="47" t="s">
        <v>40</v>
      </c>
      <c r="D7" s="48">
        <f>E7</f>
        <v>404.59</v>
      </c>
      <c r="E7" s="48">
        <v>404.59</v>
      </c>
    </row>
    <row r="8" spans="1:9" s="45" customFormat="1" ht="28.5" x14ac:dyDescent="0.2">
      <c r="A8" s="43" t="s">
        <v>41</v>
      </c>
      <c r="B8" s="44"/>
      <c r="C8" s="44"/>
      <c r="D8" s="48"/>
      <c r="E8" s="44"/>
    </row>
    <row r="9" spans="1:9" s="49" customFormat="1" ht="30" x14ac:dyDescent="0.25">
      <c r="A9" s="46" t="s">
        <v>42</v>
      </c>
      <c r="B9" s="47" t="s">
        <v>39</v>
      </c>
      <c r="C9" s="47" t="s">
        <v>40</v>
      </c>
      <c r="D9" s="48">
        <f t="shared" ref="D9:D13" si="0">E9</f>
        <v>6224.4</v>
      </c>
      <c r="E9" s="48">
        <v>6224.4</v>
      </c>
    </row>
    <row r="10" spans="1:9" s="45" customFormat="1" ht="15" x14ac:dyDescent="0.2">
      <c r="A10" s="43" t="s">
        <v>86</v>
      </c>
      <c r="B10" s="44"/>
      <c r="C10" s="44"/>
      <c r="D10" s="48"/>
      <c r="E10" s="44"/>
    </row>
    <row r="11" spans="1:9" s="49" customFormat="1" ht="15" x14ac:dyDescent="0.25">
      <c r="A11" s="46" t="s">
        <v>87</v>
      </c>
      <c r="B11" s="47" t="s">
        <v>69</v>
      </c>
      <c r="C11" s="47" t="s">
        <v>60</v>
      </c>
      <c r="D11" s="48">
        <f t="shared" si="0"/>
        <v>340</v>
      </c>
      <c r="E11" s="48">
        <v>340</v>
      </c>
    </row>
    <row r="12" spans="1:9" s="45" customFormat="1" ht="28.5" x14ac:dyDescent="0.2">
      <c r="A12" s="43" t="s">
        <v>43</v>
      </c>
      <c r="B12" s="44"/>
      <c r="C12" s="44"/>
      <c r="D12" s="48"/>
      <c r="E12" s="44"/>
    </row>
    <row r="13" spans="1:9" s="49" customFormat="1" ht="30" x14ac:dyDescent="0.25">
      <c r="A13" s="46" t="s">
        <v>88</v>
      </c>
      <c r="B13" s="47" t="s">
        <v>44</v>
      </c>
      <c r="C13" s="47" t="s">
        <v>40</v>
      </c>
      <c r="D13" s="48">
        <f t="shared" si="0"/>
        <v>961.21</v>
      </c>
      <c r="E13" s="48">
        <f>337.11+624.1</f>
        <v>961.21</v>
      </c>
    </row>
    <row r="14" spans="1:9" s="45" customFormat="1" ht="14.25" x14ac:dyDescent="0.2">
      <c r="A14" s="43" t="s">
        <v>45</v>
      </c>
      <c r="B14" s="44"/>
      <c r="C14" s="44"/>
      <c r="D14" s="44"/>
      <c r="E14" s="44"/>
    </row>
    <row r="15" spans="1:9" s="49" customFormat="1" ht="15" x14ac:dyDescent="0.25">
      <c r="A15" s="46" t="s">
        <v>89</v>
      </c>
      <c r="B15" s="50">
        <v>1</v>
      </c>
      <c r="C15" s="47" t="s">
        <v>60</v>
      </c>
      <c r="D15" s="51">
        <f>E15/B15</f>
        <v>3963.32</v>
      </c>
      <c r="E15" s="48">
        <v>3963.32</v>
      </c>
    </row>
    <row r="16" spans="1:9" s="49" customFormat="1" ht="15" x14ac:dyDescent="0.25">
      <c r="A16" s="46" t="s">
        <v>90</v>
      </c>
      <c r="B16" s="50">
        <v>2</v>
      </c>
      <c r="C16" s="47" t="s">
        <v>60</v>
      </c>
      <c r="D16" s="51">
        <f t="shared" ref="D16:D51" si="1">E16/B16</f>
        <v>1468.04</v>
      </c>
      <c r="E16" s="48">
        <v>2936.08</v>
      </c>
    </row>
    <row r="17" spans="1:5" s="49" customFormat="1" ht="15" x14ac:dyDescent="0.25">
      <c r="A17" s="46" t="s">
        <v>46</v>
      </c>
      <c r="B17" s="50">
        <v>1</v>
      </c>
      <c r="C17" s="47" t="s">
        <v>47</v>
      </c>
      <c r="D17" s="51">
        <f t="shared" si="1"/>
        <v>839.52</v>
      </c>
      <c r="E17" s="48">
        <v>839.52</v>
      </c>
    </row>
    <row r="18" spans="1:5" s="49" customFormat="1" ht="15" x14ac:dyDescent="0.25">
      <c r="A18" s="46" t="s">
        <v>48</v>
      </c>
      <c r="B18" s="48">
        <v>7.0000000000000007E-2</v>
      </c>
      <c r="C18" s="47" t="s">
        <v>49</v>
      </c>
      <c r="D18" s="51">
        <f t="shared" si="1"/>
        <v>6095.4285714285706</v>
      </c>
      <c r="E18" s="48">
        <v>426.68</v>
      </c>
    </row>
    <row r="19" spans="1:5" s="49" customFormat="1" ht="30" x14ac:dyDescent="0.25">
      <c r="A19" s="46" t="s">
        <v>91</v>
      </c>
      <c r="B19" s="50">
        <v>2</v>
      </c>
      <c r="C19" s="47" t="s">
        <v>47</v>
      </c>
      <c r="D19" s="51">
        <f t="shared" si="1"/>
        <v>251.27500000000001</v>
      </c>
      <c r="E19" s="48">
        <v>502.55</v>
      </c>
    </row>
    <row r="20" spans="1:5" s="49" customFormat="1" ht="30" x14ac:dyDescent="0.25">
      <c r="A20" s="46" t="s">
        <v>92</v>
      </c>
      <c r="B20" s="48">
        <v>0.17</v>
      </c>
      <c r="C20" s="47" t="s">
        <v>51</v>
      </c>
      <c r="D20" s="51">
        <f t="shared" si="1"/>
        <v>1679</v>
      </c>
      <c r="E20" s="48">
        <v>285.43</v>
      </c>
    </row>
    <row r="21" spans="1:5" s="49" customFormat="1" ht="30" x14ac:dyDescent="0.25">
      <c r="A21" s="46" t="s">
        <v>93</v>
      </c>
      <c r="B21" s="53">
        <v>0.1</v>
      </c>
      <c r="C21" s="47" t="s">
        <v>51</v>
      </c>
      <c r="D21" s="51">
        <f t="shared" si="1"/>
        <v>3345.1</v>
      </c>
      <c r="E21" s="48">
        <v>334.51</v>
      </c>
    </row>
    <row r="22" spans="1:5" s="49" customFormat="1" ht="15" x14ac:dyDescent="0.25">
      <c r="A22" s="46" t="s">
        <v>94</v>
      </c>
      <c r="B22" s="48">
        <v>0.01</v>
      </c>
      <c r="C22" s="47" t="s">
        <v>54</v>
      </c>
      <c r="D22" s="51">
        <f t="shared" si="1"/>
        <v>25184</v>
      </c>
      <c r="E22" s="48">
        <v>251.84</v>
      </c>
    </row>
    <row r="23" spans="1:5" s="49" customFormat="1" ht="30" x14ac:dyDescent="0.25">
      <c r="A23" s="46" t="s">
        <v>50</v>
      </c>
      <c r="B23" s="52">
        <v>0.44400000000000001</v>
      </c>
      <c r="C23" s="47" t="s">
        <v>51</v>
      </c>
      <c r="D23" s="51">
        <f t="shared" si="1"/>
        <v>1672.6801801801801</v>
      </c>
      <c r="E23" s="48">
        <v>742.67</v>
      </c>
    </row>
    <row r="24" spans="1:5" s="49" customFormat="1" ht="30" x14ac:dyDescent="0.25">
      <c r="A24" s="46" t="s">
        <v>52</v>
      </c>
      <c r="B24" s="48">
        <v>0.01</v>
      </c>
      <c r="C24" s="47" t="s">
        <v>53</v>
      </c>
      <c r="D24" s="51">
        <f t="shared" si="1"/>
        <v>25297</v>
      </c>
      <c r="E24" s="48">
        <v>252.97</v>
      </c>
    </row>
    <row r="25" spans="1:5" s="49" customFormat="1" ht="15" x14ac:dyDescent="0.25">
      <c r="A25" s="46" t="s">
        <v>95</v>
      </c>
      <c r="B25" s="48">
        <v>0.01</v>
      </c>
      <c r="C25" s="47" t="s">
        <v>53</v>
      </c>
      <c r="D25" s="51">
        <f t="shared" si="1"/>
        <v>25071</v>
      </c>
      <c r="E25" s="48">
        <v>250.71</v>
      </c>
    </row>
    <row r="26" spans="1:5" s="49" customFormat="1" ht="30" x14ac:dyDescent="0.25">
      <c r="A26" s="46" t="s">
        <v>96</v>
      </c>
      <c r="B26" s="50">
        <v>1</v>
      </c>
      <c r="C26" s="47" t="s">
        <v>97</v>
      </c>
      <c r="D26" s="51">
        <f t="shared" si="1"/>
        <v>218.61</v>
      </c>
      <c r="E26" s="48">
        <v>218.61</v>
      </c>
    </row>
    <row r="27" spans="1:5" s="49" customFormat="1" ht="15" x14ac:dyDescent="0.25">
      <c r="A27" s="46" t="s">
        <v>98</v>
      </c>
      <c r="B27" s="50">
        <v>1</v>
      </c>
      <c r="C27" s="47" t="s">
        <v>60</v>
      </c>
      <c r="D27" s="51">
        <f t="shared" si="1"/>
        <v>1254.21</v>
      </c>
      <c r="E27" s="48">
        <v>1254.21</v>
      </c>
    </row>
    <row r="28" spans="1:5" s="49" customFormat="1" ht="15" x14ac:dyDescent="0.25">
      <c r="A28" s="46" t="s">
        <v>55</v>
      </c>
      <c r="B28" s="50">
        <v>14</v>
      </c>
      <c r="C28" s="47" t="s">
        <v>56</v>
      </c>
      <c r="D28" s="51">
        <f t="shared" si="1"/>
        <v>251.79785714285714</v>
      </c>
      <c r="E28" s="48">
        <v>3525.17</v>
      </c>
    </row>
    <row r="29" spans="1:5" s="45" customFormat="1" ht="14.25" x14ac:dyDescent="0.2">
      <c r="A29" s="43" t="s">
        <v>57</v>
      </c>
      <c r="B29" s="44"/>
      <c r="C29" s="44"/>
      <c r="D29" s="69"/>
      <c r="E29" s="44"/>
    </row>
    <row r="30" spans="1:5" s="49" customFormat="1" ht="30" x14ac:dyDescent="0.25">
      <c r="A30" s="46" t="s">
        <v>99</v>
      </c>
      <c r="B30" s="52">
        <v>0.44400000000000001</v>
      </c>
      <c r="C30" s="47" t="s">
        <v>51</v>
      </c>
      <c r="D30" s="51">
        <f t="shared" si="1"/>
        <v>1651.418918918919</v>
      </c>
      <c r="E30" s="48">
        <v>733.23</v>
      </c>
    </row>
    <row r="31" spans="1:5" s="49" customFormat="1" ht="15" x14ac:dyDescent="0.25">
      <c r="A31" s="46" t="s">
        <v>100</v>
      </c>
      <c r="B31" s="48">
        <v>0.01</v>
      </c>
      <c r="C31" s="47" t="s">
        <v>58</v>
      </c>
      <c r="D31" s="51">
        <f t="shared" si="1"/>
        <v>47810</v>
      </c>
      <c r="E31" s="48">
        <v>478.1</v>
      </c>
    </row>
    <row r="32" spans="1:5" s="49" customFormat="1" ht="15" x14ac:dyDescent="0.25">
      <c r="A32" s="46" t="s">
        <v>101</v>
      </c>
      <c r="B32" s="48">
        <v>0.01</v>
      </c>
      <c r="C32" s="47" t="s">
        <v>58</v>
      </c>
      <c r="D32" s="51">
        <f t="shared" si="1"/>
        <v>24279</v>
      </c>
      <c r="E32" s="48">
        <v>242.79</v>
      </c>
    </row>
    <row r="33" spans="1:5" s="49" customFormat="1" ht="30" x14ac:dyDescent="0.25">
      <c r="A33" s="46" t="s">
        <v>102</v>
      </c>
      <c r="B33" s="52">
        <v>1.2999999999999999E-2</v>
      </c>
      <c r="C33" s="47" t="s">
        <v>62</v>
      </c>
      <c r="D33" s="51">
        <f t="shared" si="1"/>
        <v>171275.38461538462</v>
      </c>
      <c r="E33" s="48">
        <v>2226.58</v>
      </c>
    </row>
    <row r="34" spans="1:5" s="49" customFormat="1" ht="30" x14ac:dyDescent="0.25">
      <c r="A34" s="46" t="s">
        <v>103</v>
      </c>
      <c r="B34" s="52">
        <v>8.9999999999999993E-3</v>
      </c>
      <c r="C34" s="47" t="s">
        <v>62</v>
      </c>
      <c r="D34" s="51">
        <f t="shared" si="1"/>
        <v>131766.66666666669</v>
      </c>
      <c r="E34" s="48">
        <v>1185.9000000000001</v>
      </c>
    </row>
    <row r="35" spans="1:5" s="45" customFormat="1" ht="14.25" x14ac:dyDescent="0.2">
      <c r="A35" s="43" t="s">
        <v>59</v>
      </c>
      <c r="B35" s="44"/>
      <c r="C35" s="44"/>
      <c r="D35" s="69"/>
      <c r="E35" s="44"/>
    </row>
    <row r="36" spans="1:5" s="49" customFormat="1" ht="15" x14ac:dyDescent="0.25">
      <c r="A36" s="46" t="s">
        <v>104</v>
      </c>
      <c r="B36" s="50">
        <v>1</v>
      </c>
      <c r="C36" s="47" t="s">
        <v>60</v>
      </c>
      <c r="D36" s="51">
        <f t="shared" si="1"/>
        <v>3454.44</v>
      </c>
      <c r="E36" s="48">
        <v>3454.44</v>
      </c>
    </row>
    <row r="37" spans="1:5" s="49" customFormat="1" ht="30" x14ac:dyDescent="0.25">
      <c r="A37" s="46" t="s">
        <v>105</v>
      </c>
      <c r="B37" s="52">
        <v>0.124</v>
      </c>
      <c r="C37" s="47" t="s">
        <v>106</v>
      </c>
      <c r="D37" s="51">
        <f t="shared" si="1"/>
        <v>20957.177419354841</v>
      </c>
      <c r="E37" s="48">
        <v>2598.69</v>
      </c>
    </row>
    <row r="38" spans="1:5" s="49" customFormat="1" ht="30" x14ac:dyDescent="0.25">
      <c r="A38" s="46" t="s">
        <v>107</v>
      </c>
      <c r="B38" s="52">
        <v>5.0000000000000001E-3</v>
      </c>
      <c r="C38" s="47" t="s">
        <v>49</v>
      </c>
      <c r="D38" s="51">
        <f t="shared" si="1"/>
        <v>94176</v>
      </c>
      <c r="E38" s="48">
        <v>470.88</v>
      </c>
    </row>
    <row r="39" spans="1:5" s="49" customFormat="1" ht="15" x14ac:dyDescent="0.25">
      <c r="A39" s="46" t="s">
        <v>108</v>
      </c>
      <c r="B39" s="50">
        <v>1</v>
      </c>
      <c r="C39" s="47" t="s">
        <v>60</v>
      </c>
      <c r="D39" s="51">
        <f t="shared" si="1"/>
        <v>724.78</v>
      </c>
      <c r="E39" s="48">
        <v>724.78</v>
      </c>
    </row>
    <row r="40" spans="1:5" s="49" customFormat="1" ht="15" x14ac:dyDescent="0.25">
      <c r="A40" s="46" t="s">
        <v>109</v>
      </c>
      <c r="B40" s="50">
        <v>1</v>
      </c>
      <c r="C40" s="47" t="s">
        <v>60</v>
      </c>
      <c r="D40" s="51">
        <f t="shared" si="1"/>
        <v>2086.08</v>
      </c>
      <c r="E40" s="48">
        <v>2086.08</v>
      </c>
    </row>
    <row r="41" spans="1:5" s="49" customFormat="1" ht="15" x14ac:dyDescent="0.25">
      <c r="A41" s="46" t="s">
        <v>110</v>
      </c>
      <c r="B41" s="50">
        <v>1</v>
      </c>
      <c r="C41" s="47" t="s">
        <v>111</v>
      </c>
      <c r="D41" s="51">
        <f t="shared" si="1"/>
        <v>197.58</v>
      </c>
      <c r="E41" s="48">
        <v>197.58</v>
      </c>
    </row>
    <row r="42" spans="1:5" s="45" customFormat="1" ht="28.5" x14ac:dyDescent="0.2">
      <c r="A42" s="43" t="s">
        <v>61</v>
      </c>
      <c r="B42" s="44"/>
      <c r="C42" s="44"/>
      <c r="D42" s="69"/>
      <c r="E42" s="44"/>
    </row>
    <row r="43" spans="1:5" s="49" customFormat="1" ht="45" x14ac:dyDescent="0.25">
      <c r="A43" s="46" t="s">
        <v>112</v>
      </c>
      <c r="B43" s="52">
        <v>7.0000000000000001E-3</v>
      </c>
      <c r="C43" s="47" t="s">
        <v>62</v>
      </c>
      <c r="D43" s="51">
        <f t="shared" si="1"/>
        <v>53797.142857142855</v>
      </c>
      <c r="E43" s="48">
        <v>376.58</v>
      </c>
    </row>
    <row r="44" spans="1:5" s="49" customFormat="1" ht="15" x14ac:dyDescent="0.25">
      <c r="A44" s="46" t="s">
        <v>113</v>
      </c>
      <c r="B44" s="50">
        <v>1</v>
      </c>
      <c r="C44" s="47" t="s">
        <v>60</v>
      </c>
      <c r="D44" s="51">
        <f t="shared" si="1"/>
        <v>929.72</v>
      </c>
      <c r="E44" s="48">
        <v>929.72</v>
      </c>
    </row>
    <row r="45" spans="1:5" s="49" customFormat="1" ht="30" x14ac:dyDescent="0.25">
      <c r="A45" s="46" t="s">
        <v>114</v>
      </c>
      <c r="B45" s="50">
        <v>1</v>
      </c>
      <c r="C45" s="47" t="s">
        <v>60</v>
      </c>
      <c r="D45" s="51">
        <f t="shared" si="1"/>
        <v>304.82</v>
      </c>
      <c r="E45" s="48">
        <v>304.82</v>
      </c>
    </row>
    <row r="46" spans="1:5" s="49" customFormat="1" ht="30" x14ac:dyDescent="0.25">
      <c r="A46" s="46" t="s">
        <v>115</v>
      </c>
      <c r="B46" s="48">
        <v>0.01</v>
      </c>
      <c r="C46" s="47" t="s">
        <v>53</v>
      </c>
      <c r="D46" s="51">
        <f t="shared" si="1"/>
        <v>158443</v>
      </c>
      <c r="E46" s="48">
        <v>1584.43</v>
      </c>
    </row>
    <row r="47" spans="1:5" s="49" customFormat="1" ht="30" x14ac:dyDescent="0.25">
      <c r="A47" s="46" t="s">
        <v>116</v>
      </c>
      <c r="B47" s="53">
        <v>0.7</v>
      </c>
      <c r="C47" s="47" t="s">
        <v>65</v>
      </c>
      <c r="D47" s="51">
        <f t="shared" si="1"/>
        <v>855.92857142857144</v>
      </c>
      <c r="E47" s="48">
        <v>599.15</v>
      </c>
    </row>
    <row r="48" spans="1:5" s="49" customFormat="1" ht="15" x14ac:dyDescent="0.25">
      <c r="A48" s="46" t="s">
        <v>117</v>
      </c>
      <c r="B48" s="48">
        <v>0.02</v>
      </c>
      <c r="C48" s="47" t="s">
        <v>62</v>
      </c>
      <c r="D48" s="51">
        <f t="shared" si="1"/>
        <v>12078</v>
      </c>
      <c r="E48" s="48">
        <v>241.56</v>
      </c>
    </row>
    <row r="49" spans="1:5" s="49" customFormat="1" ht="15" x14ac:dyDescent="0.25">
      <c r="A49" s="46" t="s">
        <v>118</v>
      </c>
      <c r="B49" s="48">
        <v>0.01</v>
      </c>
      <c r="C49" s="47" t="s">
        <v>53</v>
      </c>
      <c r="D49" s="51">
        <f t="shared" si="1"/>
        <v>31038.999999999996</v>
      </c>
      <c r="E49" s="48">
        <v>310.39</v>
      </c>
    </row>
    <row r="50" spans="1:5" s="49" customFormat="1" ht="15" x14ac:dyDescent="0.25">
      <c r="A50" s="46" t="s">
        <v>63</v>
      </c>
      <c r="B50" s="48">
        <v>0.01</v>
      </c>
      <c r="C50" s="47" t="s">
        <v>53</v>
      </c>
      <c r="D50" s="51">
        <f t="shared" si="1"/>
        <v>41640</v>
      </c>
      <c r="E50" s="48">
        <v>416.4</v>
      </c>
    </row>
    <row r="51" spans="1:5" s="49" customFormat="1" ht="30" x14ac:dyDescent="0.25">
      <c r="A51" s="46" t="s">
        <v>119</v>
      </c>
      <c r="B51" s="50">
        <v>2</v>
      </c>
      <c r="C51" s="47" t="s">
        <v>60</v>
      </c>
      <c r="D51" s="51">
        <f t="shared" si="1"/>
        <v>3297.3850000000002</v>
      </c>
      <c r="E51" s="48">
        <v>6594.77</v>
      </c>
    </row>
    <row r="52" spans="1:5" s="45" customFormat="1" ht="14.25" x14ac:dyDescent="0.2">
      <c r="A52" s="43" t="s">
        <v>66</v>
      </c>
      <c r="B52" s="44"/>
      <c r="C52" s="44"/>
      <c r="D52" s="44"/>
      <c r="E52" s="44"/>
    </row>
    <row r="53" spans="1:5" s="49" customFormat="1" ht="15" x14ac:dyDescent="0.25">
      <c r="A53" s="46" t="s">
        <v>67</v>
      </c>
      <c r="B53" s="47" t="s">
        <v>64</v>
      </c>
      <c r="C53" s="47" t="s">
        <v>65</v>
      </c>
      <c r="D53" s="48">
        <f>E53</f>
        <v>10042.030000000001</v>
      </c>
      <c r="E53" s="48">
        <v>10042.030000000001</v>
      </c>
    </row>
    <row r="54" spans="1:5" s="49" customFormat="1" ht="30" x14ac:dyDescent="0.25">
      <c r="A54" s="46" t="s">
        <v>68</v>
      </c>
      <c r="B54" s="47" t="s">
        <v>69</v>
      </c>
      <c r="C54" s="47" t="s">
        <v>40</v>
      </c>
      <c r="D54" s="48">
        <f t="shared" ref="D54:D56" si="2">E54</f>
        <v>500.92</v>
      </c>
      <c r="E54" s="48">
        <v>500.92</v>
      </c>
    </row>
    <row r="55" spans="1:5" s="45" customFormat="1" ht="15" x14ac:dyDescent="0.2">
      <c r="A55" s="43" t="s">
        <v>120</v>
      </c>
      <c r="B55" s="44"/>
      <c r="C55" s="44"/>
      <c r="D55" s="48"/>
      <c r="E55" s="44"/>
    </row>
    <row r="56" spans="1:5" s="49" customFormat="1" ht="15" x14ac:dyDescent="0.25">
      <c r="A56" s="46" t="s">
        <v>121</v>
      </c>
      <c r="B56" s="47" t="s">
        <v>69</v>
      </c>
      <c r="C56" s="47" t="s">
        <v>65</v>
      </c>
      <c r="D56" s="48">
        <f t="shared" si="2"/>
        <v>562.59</v>
      </c>
      <c r="E56" s="48">
        <v>562.59</v>
      </c>
    </row>
    <row r="57" spans="1:5" s="56" customFormat="1" ht="15" x14ac:dyDescent="0.25">
      <c r="A57" s="54" t="s">
        <v>70</v>
      </c>
      <c r="B57" s="55"/>
      <c r="C57" s="55"/>
      <c r="D57" s="55"/>
      <c r="E57" s="55"/>
    </row>
    <row r="58" spans="1:5" s="56" customFormat="1" ht="15" x14ac:dyDescent="0.25">
      <c r="A58" s="57" t="s">
        <v>71</v>
      </c>
      <c r="B58" s="51" t="s">
        <v>39</v>
      </c>
      <c r="C58" s="51" t="s">
        <v>40</v>
      </c>
      <c r="D58" s="51">
        <f>E58</f>
        <v>6057.6879999999992</v>
      </c>
      <c r="E58" s="51">
        <f>SUM(E7:E56)*10%</f>
        <v>6057.6879999999992</v>
      </c>
    </row>
    <row r="59" spans="1:5" ht="14.25" x14ac:dyDescent="0.2">
      <c r="A59" s="58" t="s">
        <v>72</v>
      </c>
      <c r="B59" s="44" t="s">
        <v>73</v>
      </c>
      <c r="C59" s="59"/>
      <c r="D59" s="44"/>
      <c r="E59" s="60">
        <f>SUM(E7:E58)</f>
        <v>66634.567999999985</v>
      </c>
    </row>
    <row r="60" spans="1:5" ht="15" x14ac:dyDescent="0.2">
      <c r="D60" s="61"/>
    </row>
    <row r="61" spans="1:5" ht="15" customHeight="1" x14ac:dyDescent="0.2">
      <c r="A61" s="166" t="s">
        <v>122</v>
      </c>
      <c r="B61" s="166"/>
      <c r="C61" s="166"/>
      <c r="D61" s="166"/>
      <c r="E61" s="166"/>
    </row>
    <row r="62" spans="1:5" ht="15" customHeight="1" x14ac:dyDescent="0.2">
      <c r="A62" s="166"/>
      <c r="B62" s="166"/>
      <c r="C62" s="166"/>
      <c r="D62" s="166"/>
      <c r="E62" s="166"/>
    </row>
    <row r="63" spans="1:5" ht="15" customHeight="1" x14ac:dyDescent="0.2">
      <c r="A63" s="162" t="s">
        <v>74</v>
      </c>
      <c r="B63" s="162"/>
      <c r="C63" s="162"/>
      <c r="D63" s="162"/>
      <c r="E63" s="162"/>
    </row>
    <row r="64" spans="1:5" ht="15" customHeight="1" x14ac:dyDescent="0.2">
      <c r="A64" s="162" t="s">
        <v>75</v>
      </c>
      <c r="B64" s="162"/>
      <c r="C64" s="162"/>
      <c r="D64" s="162"/>
      <c r="E64" s="162"/>
    </row>
    <row r="65" spans="1:5" ht="15" customHeight="1" x14ac:dyDescent="0.2">
      <c r="A65" s="160" t="s">
        <v>76</v>
      </c>
      <c r="B65" s="160"/>
      <c r="C65" s="160"/>
      <c r="D65" s="160"/>
      <c r="E65" s="160"/>
    </row>
    <row r="66" spans="1:5" ht="15" customHeight="1" x14ac:dyDescent="0.2">
      <c r="A66" s="160"/>
      <c r="B66" s="160"/>
      <c r="C66" s="160"/>
      <c r="D66" s="160"/>
      <c r="E66" s="160"/>
    </row>
    <row r="67" spans="1:5" ht="15" customHeight="1" x14ac:dyDescent="0.2">
      <c r="A67" s="161"/>
      <c r="B67" s="161"/>
      <c r="C67" s="161"/>
      <c r="D67" s="161"/>
      <c r="E67" s="161"/>
    </row>
    <row r="68" spans="1:5" ht="15" x14ac:dyDescent="0.2">
      <c r="A68" s="62"/>
      <c r="B68" s="63"/>
      <c r="C68" s="63"/>
      <c r="D68" s="64"/>
      <c r="E68" s="63"/>
    </row>
    <row r="69" spans="1:5" ht="15" customHeight="1" x14ac:dyDescent="0.2">
      <c r="A69" s="65" t="s">
        <v>77</v>
      </c>
      <c r="B69" s="66"/>
      <c r="C69" s="66"/>
      <c r="D69" s="67"/>
      <c r="E69" s="66"/>
    </row>
    <row r="70" spans="1:5" ht="15" x14ac:dyDescent="0.2">
      <c r="A70" s="65"/>
      <c r="B70" s="66"/>
      <c r="C70" s="66" t="s">
        <v>73</v>
      </c>
      <c r="D70" s="67" t="s">
        <v>73</v>
      </c>
      <c r="E70" s="66"/>
    </row>
    <row r="71" spans="1:5" ht="15" customHeight="1" x14ac:dyDescent="0.2">
      <c r="A71" s="158" t="s">
        <v>78</v>
      </c>
      <c r="B71" s="158"/>
      <c r="C71" s="159" t="s">
        <v>79</v>
      </c>
      <c r="D71" s="159"/>
      <c r="E71" s="66"/>
    </row>
    <row r="72" spans="1:5" ht="15" customHeight="1" x14ac:dyDescent="0.2">
      <c r="A72" s="159" t="s">
        <v>80</v>
      </c>
      <c r="B72" s="159"/>
      <c r="C72" s="159" t="s">
        <v>81</v>
      </c>
      <c r="D72" s="159"/>
      <c r="E72" s="66"/>
    </row>
    <row r="73" spans="1:5" ht="15" customHeight="1" x14ac:dyDescent="0.2">
      <c r="A73" s="65"/>
      <c r="B73" s="66"/>
      <c r="C73" s="66"/>
      <c r="D73" s="67"/>
      <c r="E73" s="66"/>
    </row>
    <row r="74" spans="1:5" ht="15" customHeight="1" x14ac:dyDescent="0.2">
      <c r="A74" s="158" t="s">
        <v>82</v>
      </c>
      <c r="B74" s="158"/>
      <c r="C74" s="159" t="s">
        <v>79</v>
      </c>
      <c r="D74" s="159"/>
      <c r="E74" s="66"/>
    </row>
    <row r="75" spans="1:5" ht="15" x14ac:dyDescent="0.2">
      <c r="A75" s="68" t="s">
        <v>83</v>
      </c>
      <c r="B75" s="66"/>
      <c r="C75" s="159" t="s">
        <v>81</v>
      </c>
      <c r="D75" s="159"/>
      <c r="E75" s="66"/>
    </row>
  </sheetData>
  <mergeCells count="15">
    <mergeCell ref="A64:E64"/>
    <mergeCell ref="A1:E1"/>
    <mergeCell ref="A2:E2"/>
    <mergeCell ref="D3:E3"/>
    <mergeCell ref="A61:E62"/>
    <mergeCell ref="A63:E63"/>
    <mergeCell ref="A74:B74"/>
    <mergeCell ref="C74:D74"/>
    <mergeCell ref="C75:D75"/>
    <mergeCell ref="A65:E66"/>
    <mergeCell ref="A67:E67"/>
    <mergeCell ref="A71:B71"/>
    <mergeCell ref="C71:D71"/>
    <mergeCell ref="A72:B72"/>
    <mergeCell ref="C72:D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5" t="s">
        <v>123</v>
      </c>
      <c r="B1" s="145"/>
      <c r="C1" s="145"/>
      <c r="D1" s="145"/>
      <c r="E1" s="145"/>
      <c r="F1" s="14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124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6" t="s">
        <v>1</v>
      </c>
      <c r="B5" s="146"/>
      <c r="C5" s="146"/>
      <c r="D5" s="146"/>
      <c r="E5" s="146"/>
      <c r="F5" s="14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518.70000000000005</v>
      </c>
      <c r="E6" s="76" t="s">
        <v>4</v>
      </c>
      <c r="F6" s="79">
        <v>489.8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7"/>
      <c r="R6" s="148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83">
        <v>0</v>
      </c>
      <c r="E7" s="76" t="s">
        <v>7</v>
      </c>
      <c r="F7" s="79">
        <v>320.10000000000002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7"/>
      <c r="R7" s="149"/>
      <c r="S7" s="16"/>
    </row>
    <row r="8" spans="1:19" s="17" customFormat="1" ht="33.75" customHeight="1" x14ac:dyDescent="0.25">
      <c r="A8" s="81" t="s">
        <v>8</v>
      </c>
      <c r="B8" s="77">
        <v>8</v>
      </c>
      <c r="C8" s="76" t="s">
        <v>9</v>
      </c>
      <c r="D8" s="79">
        <v>45.8</v>
      </c>
      <c r="E8" s="76" t="s">
        <v>10</v>
      </c>
      <c r="F8" s="79">
        <v>79.8</v>
      </c>
      <c r="G8" s="6"/>
      <c r="H8" s="8"/>
      <c r="I8" s="9"/>
      <c r="J8" s="10"/>
      <c r="K8" s="80"/>
      <c r="L8" s="12"/>
      <c r="M8" s="12"/>
      <c r="N8" s="12"/>
      <c r="O8" s="12"/>
      <c r="P8" s="13"/>
      <c r="Q8" s="147"/>
      <c r="R8" s="148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0"/>
      <c r="L9" s="12"/>
      <c r="M9" s="12"/>
      <c r="N9" s="12"/>
      <c r="O9" s="12"/>
      <c r="P9" s="6"/>
      <c r="Q9" s="80"/>
      <c r="R9" s="81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0" t="s">
        <v>11</v>
      </c>
      <c r="B11" s="151"/>
      <c r="C11" s="151"/>
      <c r="D11" s="151"/>
      <c r="E11" s="152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53" t="s">
        <v>13</v>
      </c>
      <c r="B12" s="154"/>
      <c r="C12" s="154"/>
      <c r="D12" s="154"/>
      <c r="E12" s="155"/>
      <c r="F12" s="71">
        <v>-33074.047999999988</v>
      </c>
      <c r="G12" s="72"/>
    </row>
    <row r="13" spans="1:19" s="73" customFormat="1" ht="30" customHeight="1" x14ac:dyDescent="0.25">
      <c r="A13" s="153" t="s">
        <v>14</v>
      </c>
      <c r="B13" s="154"/>
      <c r="C13" s="154"/>
      <c r="D13" s="154"/>
      <c r="E13" s="155"/>
      <c r="F13" s="71">
        <v>13215.840000000004</v>
      </c>
    </row>
    <row r="14" spans="1:19" s="73" customFormat="1" ht="30" customHeight="1" x14ac:dyDescent="0.25">
      <c r="A14" s="153" t="s">
        <v>15</v>
      </c>
      <c r="B14" s="154"/>
      <c r="C14" s="154"/>
      <c r="D14" s="154"/>
      <c r="E14" s="155"/>
      <c r="F14" s="74">
        <f>SUM(F15:F17)</f>
        <v>98381.829999999987</v>
      </c>
    </row>
    <row r="15" spans="1:19" s="27" customFormat="1" ht="27.75" customHeight="1" x14ac:dyDescent="0.25">
      <c r="A15" s="142" t="s">
        <v>16</v>
      </c>
      <c r="B15" s="143"/>
      <c r="C15" s="143"/>
      <c r="D15" s="143"/>
      <c r="E15" s="144"/>
      <c r="F15" s="70">
        <f>88998.54+9383.29</f>
        <v>98381.829999999987</v>
      </c>
    </row>
    <row r="16" spans="1:19" s="27" customFormat="1" ht="24.75" hidden="1" customHeight="1" x14ac:dyDescent="0.25">
      <c r="A16" s="142" t="s">
        <v>17</v>
      </c>
      <c r="B16" s="143"/>
      <c r="C16" s="143"/>
      <c r="D16" s="143"/>
      <c r="E16" s="144"/>
      <c r="F16" s="70"/>
    </row>
    <row r="17" spans="1:19" s="27" customFormat="1" ht="30" hidden="1" customHeight="1" x14ac:dyDescent="0.25">
      <c r="A17" s="142" t="s">
        <v>18</v>
      </c>
      <c r="B17" s="143"/>
      <c r="C17" s="143"/>
      <c r="D17" s="143"/>
      <c r="E17" s="144"/>
      <c r="F17" s="70"/>
    </row>
    <row r="18" spans="1:19" s="73" customFormat="1" ht="30" customHeight="1" x14ac:dyDescent="0.25">
      <c r="A18" s="153" t="s">
        <v>19</v>
      </c>
      <c r="B18" s="154"/>
      <c r="C18" s="154"/>
      <c r="D18" s="154"/>
      <c r="E18" s="155"/>
      <c r="F18" s="74">
        <f>SUM(F19:F21)</f>
        <v>90170.22</v>
      </c>
    </row>
    <row r="19" spans="1:19" s="27" customFormat="1" ht="28.5" customHeight="1" x14ac:dyDescent="0.25">
      <c r="A19" s="142" t="s">
        <v>16</v>
      </c>
      <c r="B19" s="143"/>
      <c r="C19" s="143"/>
      <c r="D19" s="143"/>
      <c r="E19" s="144"/>
      <c r="F19" s="70">
        <v>90170.22</v>
      </c>
    </row>
    <row r="20" spans="1:19" s="27" customFormat="1" ht="30" hidden="1" customHeight="1" x14ac:dyDescent="0.25">
      <c r="A20" s="142" t="s">
        <v>17</v>
      </c>
      <c r="B20" s="143"/>
      <c r="C20" s="143"/>
      <c r="D20" s="143"/>
      <c r="E20" s="144"/>
      <c r="F20" s="70"/>
    </row>
    <row r="21" spans="1:19" s="30" customFormat="1" ht="30" hidden="1" customHeight="1" x14ac:dyDescent="0.2">
      <c r="A21" s="142" t="s">
        <v>18</v>
      </c>
      <c r="B21" s="143"/>
      <c r="C21" s="143"/>
      <c r="D21" s="143"/>
      <c r="E21" s="144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53" t="s">
        <v>20</v>
      </c>
      <c r="B22" s="154"/>
      <c r="C22" s="154"/>
      <c r="D22" s="154"/>
      <c r="E22" s="155"/>
      <c r="F22" s="74">
        <f>F12+F18</f>
        <v>57096.172000000013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53" t="s">
        <v>21</v>
      </c>
      <c r="B23" s="154"/>
      <c r="C23" s="154"/>
      <c r="D23" s="154"/>
      <c r="E23" s="155"/>
      <c r="F23" s="74">
        <f>Лист1!E73</f>
        <v>90689.895999999979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53" t="s">
        <v>22</v>
      </c>
      <c r="B24" s="154"/>
      <c r="C24" s="154"/>
      <c r="D24" s="154"/>
      <c r="E24" s="155"/>
      <c r="F24" s="74">
        <f>F22-F23</f>
        <v>-33593.723999999966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53" t="s">
        <v>23</v>
      </c>
      <c r="B25" s="154"/>
      <c r="C25" s="154"/>
      <c r="D25" s="154"/>
      <c r="E25" s="155"/>
      <c r="F25" s="71">
        <f>F13+F14-F18</f>
        <v>21427.449999999983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6" t="s">
        <v>24</v>
      </c>
      <c r="B27" s="156"/>
      <c r="C27" s="156"/>
      <c r="D27" s="156"/>
    </row>
    <row r="28" spans="1:19" s="1" customFormat="1" ht="21.75" customHeight="1" x14ac:dyDescent="0.25">
      <c r="A28" s="157" t="s">
        <v>25</v>
      </c>
      <c r="B28" s="157"/>
      <c r="C28" s="157"/>
      <c r="D28" s="157"/>
    </row>
    <row r="29" spans="1:19" s="1" customFormat="1" ht="22.5" customHeight="1" x14ac:dyDescent="0.25">
      <c r="A29" s="156" t="s">
        <v>26</v>
      </c>
      <c r="B29" s="156"/>
      <c r="C29" s="156"/>
      <c r="D29" s="156"/>
    </row>
    <row r="30" spans="1:19" s="1" customFormat="1" ht="22.5" customHeight="1" x14ac:dyDescent="0.25">
      <c r="A30" s="156" t="s">
        <v>27</v>
      </c>
      <c r="B30" s="156"/>
      <c r="C30" s="156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view="pageBreakPreview" topLeftCell="A34" zoomScale="60" zoomScaleNormal="100" workbookViewId="0">
      <selection activeCell="A71" sqref="A71:XFD72"/>
    </sheetView>
  </sheetViews>
  <sheetFormatPr defaultRowHeight="15" x14ac:dyDescent="0.25"/>
  <cols>
    <col min="1" max="1" width="51.28515625" style="97" customWidth="1"/>
    <col min="2" max="2" width="14.85546875" style="49" customWidth="1"/>
    <col min="3" max="3" width="13.5703125" style="49" customWidth="1"/>
    <col min="4" max="4" width="17.5703125" style="49" customWidth="1"/>
    <col min="5" max="5" width="14.7109375" style="49" customWidth="1"/>
    <col min="6" max="255" width="9.140625" style="49"/>
    <col min="256" max="256" width="8.7109375" style="49" customWidth="1"/>
    <col min="257" max="257" width="31.5703125" style="49" customWidth="1"/>
    <col min="258" max="258" width="13.85546875" style="49" customWidth="1"/>
    <col min="259" max="259" width="19.140625" style="49" customWidth="1"/>
    <col min="260" max="260" width="17.5703125" style="49" customWidth="1"/>
    <col min="261" max="261" width="14.7109375" style="49" customWidth="1"/>
    <col min="262" max="511" width="9.140625" style="49"/>
    <col min="512" max="512" width="8.7109375" style="49" customWidth="1"/>
    <col min="513" max="513" width="31.5703125" style="49" customWidth="1"/>
    <col min="514" max="514" width="13.85546875" style="49" customWidth="1"/>
    <col min="515" max="515" width="19.140625" style="49" customWidth="1"/>
    <col min="516" max="516" width="17.5703125" style="49" customWidth="1"/>
    <col min="517" max="517" width="14.7109375" style="49" customWidth="1"/>
    <col min="518" max="767" width="9.140625" style="49"/>
    <col min="768" max="768" width="8.7109375" style="49" customWidth="1"/>
    <col min="769" max="769" width="31.5703125" style="49" customWidth="1"/>
    <col min="770" max="770" width="13.85546875" style="49" customWidth="1"/>
    <col min="771" max="771" width="19.140625" style="49" customWidth="1"/>
    <col min="772" max="772" width="17.5703125" style="49" customWidth="1"/>
    <col min="773" max="773" width="14.7109375" style="49" customWidth="1"/>
    <col min="774" max="1023" width="9.140625" style="49"/>
    <col min="1024" max="1024" width="8.7109375" style="49" customWidth="1"/>
    <col min="1025" max="1025" width="31.5703125" style="49" customWidth="1"/>
    <col min="1026" max="1026" width="13.85546875" style="49" customWidth="1"/>
    <col min="1027" max="1027" width="19.140625" style="49" customWidth="1"/>
    <col min="1028" max="1028" width="17.5703125" style="49" customWidth="1"/>
    <col min="1029" max="1029" width="14.7109375" style="49" customWidth="1"/>
    <col min="1030" max="1279" width="9.140625" style="49"/>
    <col min="1280" max="1280" width="8.7109375" style="49" customWidth="1"/>
    <col min="1281" max="1281" width="31.5703125" style="49" customWidth="1"/>
    <col min="1282" max="1282" width="13.85546875" style="49" customWidth="1"/>
    <col min="1283" max="1283" width="19.140625" style="49" customWidth="1"/>
    <col min="1284" max="1284" width="17.5703125" style="49" customWidth="1"/>
    <col min="1285" max="1285" width="14.7109375" style="49" customWidth="1"/>
    <col min="1286" max="1535" width="9.140625" style="49"/>
    <col min="1536" max="1536" width="8.7109375" style="49" customWidth="1"/>
    <col min="1537" max="1537" width="31.5703125" style="49" customWidth="1"/>
    <col min="1538" max="1538" width="13.85546875" style="49" customWidth="1"/>
    <col min="1539" max="1539" width="19.140625" style="49" customWidth="1"/>
    <col min="1540" max="1540" width="17.5703125" style="49" customWidth="1"/>
    <col min="1541" max="1541" width="14.7109375" style="49" customWidth="1"/>
    <col min="1542" max="1791" width="9.140625" style="49"/>
    <col min="1792" max="1792" width="8.7109375" style="49" customWidth="1"/>
    <col min="1793" max="1793" width="31.5703125" style="49" customWidth="1"/>
    <col min="1794" max="1794" width="13.85546875" style="49" customWidth="1"/>
    <col min="1795" max="1795" width="19.140625" style="49" customWidth="1"/>
    <col min="1796" max="1796" width="17.5703125" style="49" customWidth="1"/>
    <col min="1797" max="1797" width="14.7109375" style="49" customWidth="1"/>
    <col min="1798" max="2047" width="9.140625" style="49"/>
    <col min="2048" max="2048" width="8.7109375" style="49" customWidth="1"/>
    <col min="2049" max="2049" width="31.5703125" style="49" customWidth="1"/>
    <col min="2050" max="2050" width="13.85546875" style="49" customWidth="1"/>
    <col min="2051" max="2051" width="19.140625" style="49" customWidth="1"/>
    <col min="2052" max="2052" width="17.5703125" style="49" customWidth="1"/>
    <col min="2053" max="2053" width="14.7109375" style="49" customWidth="1"/>
    <col min="2054" max="2303" width="9.140625" style="49"/>
    <col min="2304" max="2304" width="8.7109375" style="49" customWidth="1"/>
    <col min="2305" max="2305" width="31.5703125" style="49" customWidth="1"/>
    <col min="2306" max="2306" width="13.85546875" style="49" customWidth="1"/>
    <col min="2307" max="2307" width="19.140625" style="49" customWidth="1"/>
    <col min="2308" max="2308" width="17.5703125" style="49" customWidth="1"/>
    <col min="2309" max="2309" width="14.7109375" style="49" customWidth="1"/>
    <col min="2310" max="2559" width="9.140625" style="49"/>
    <col min="2560" max="2560" width="8.7109375" style="49" customWidth="1"/>
    <col min="2561" max="2561" width="31.5703125" style="49" customWidth="1"/>
    <col min="2562" max="2562" width="13.85546875" style="49" customWidth="1"/>
    <col min="2563" max="2563" width="19.140625" style="49" customWidth="1"/>
    <col min="2564" max="2564" width="17.5703125" style="49" customWidth="1"/>
    <col min="2565" max="2565" width="14.7109375" style="49" customWidth="1"/>
    <col min="2566" max="2815" width="9.140625" style="49"/>
    <col min="2816" max="2816" width="8.7109375" style="49" customWidth="1"/>
    <col min="2817" max="2817" width="31.5703125" style="49" customWidth="1"/>
    <col min="2818" max="2818" width="13.85546875" style="49" customWidth="1"/>
    <col min="2819" max="2819" width="19.140625" style="49" customWidth="1"/>
    <col min="2820" max="2820" width="17.5703125" style="49" customWidth="1"/>
    <col min="2821" max="2821" width="14.7109375" style="49" customWidth="1"/>
    <col min="2822" max="3071" width="9.140625" style="49"/>
    <col min="3072" max="3072" width="8.7109375" style="49" customWidth="1"/>
    <col min="3073" max="3073" width="31.5703125" style="49" customWidth="1"/>
    <col min="3074" max="3074" width="13.85546875" style="49" customWidth="1"/>
    <col min="3075" max="3075" width="19.140625" style="49" customWidth="1"/>
    <col min="3076" max="3076" width="17.5703125" style="49" customWidth="1"/>
    <col min="3077" max="3077" width="14.7109375" style="49" customWidth="1"/>
    <col min="3078" max="3327" width="9.140625" style="49"/>
    <col min="3328" max="3328" width="8.7109375" style="49" customWidth="1"/>
    <col min="3329" max="3329" width="31.5703125" style="49" customWidth="1"/>
    <col min="3330" max="3330" width="13.85546875" style="49" customWidth="1"/>
    <col min="3331" max="3331" width="19.140625" style="49" customWidth="1"/>
    <col min="3332" max="3332" width="17.5703125" style="49" customWidth="1"/>
    <col min="3333" max="3333" width="14.7109375" style="49" customWidth="1"/>
    <col min="3334" max="3583" width="9.140625" style="49"/>
    <col min="3584" max="3584" width="8.7109375" style="49" customWidth="1"/>
    <col min="3585" max="3585" width="31.5703125" style="49" customWidth="1"/>
    <col min="3586" max="3586" width="13.85546875" style="49" customWidth="1"/>
    <col min="3587" max="3587" width="19.140625" style="49" customWidth="1"/>
    <col min="3588" max="3588" width="17.5703125" style="49" customWidth="1"/>
    <col min="3589" max="3589" width="14.7109375" style="49" customWidth="1"/>
    <col min="3590" max="3839" width="9.140625" style="49"/>
    <col min="3840" max="3840" width="8.7109375" style="49" customWidth="1"/>
    <col min="3841" max="3841" width="31.5703125" style="49" customWidth="1"/>
    <col min="3842" max="3842" width="13.85546875" style="49" customWidth="1"/>
    <col min="3843" max="3843" width="19.140625" style="49" customWidth="1"/>
    <col min="3844" max="3844" width="17.5703125" style="49" customWidth="1"/>
    <col min="3845" max="3845" width="14.7109375" style="49" customWidth="1"/>
    <col min="3846" max="4095" width="9.140625" style="49"/>
    <col min="4096" max="4096" width="8.7109375" style="49" customWidth="1"/>
    <col min="4097" max="4097" width="31.5703125" style="49" customWidth="1"/>
    <col min="4098" max="4098" width="13.85546875" style="49" customWidth="1"/>
    <col min="4099" max="4099" width="19.140625" style="49" customWidth="1"/>
    <col min="4100" max="4100" width="17.5703125" style="49" customWidth="1"/>
    <col min="4101" max="4101" width="14.7109375" style="49" customWidth="1"/>
    <col min="4102" max="4351" width="9.140625" style="49"/>
    <col min="4352" max="4352" width="8.7109375" style="49" customWidth="1"/>
    <col min="4353" max="4353" width="31.5703125" style="49" customWidth="1"/>
    <col min="4354" max="4354" width="13.85546875" style="49" customWidth="1"/>
    <col min="4355" max="4355" width="19.140625" style="49" customWidth="1"/>
    <col min="4356" max="4356" width="17.5703125" style="49" customWidth="1"/>
    <col min="4357" max="4357" width="14.7109375" style="49" customWidth="1"/>
    <col min="4358" max="4607" width="9.140625" style="49"/>
    <col min="4608" max="4608" width="8.7109375" style="49" customWidth="1"/>
    <col min="4609" max="4609" width="31.5703125" style="49" customWidth="1"/>
    <col min="4610" max="4610" width="13.85546875" style="49" customWidth="1"/>
    <col min="4611" max="4611" width="19.140625" style="49" customWidth="1"/>
    <col min="4612" max="4612" width="17.5703125" style="49" customWidth="1"/>
    <col min="4613" max="4613" width="14.7109375" style="49" customWidth="1"/>
    <col min="4614" max="4863" width="9.140625" style="49"/>
    <col min="4864" max="4864" width="8.7109375" style="49" customWidth="1"/>
    <col min="4865" max="4865" width="31.5703125" style="49" customWidth="1"/>
    <col min="4866" max="4866" width="13.85546875" style="49" customWidth="1"/>
    <col min="4867" max="4867" width="19.140625" style="49" customWidth="1"/>
    <col min="4868" max="4868" width="17.5703125" style="49" customWidth="1"/>
    <col min="4869" max="4869" width="14.7109375" style="49" customWidth="1"/>
    <col min="4870" max="5119" width="9.140625" style="49"/>
    <col min="5120" max="5120" width="8.7109375" style="49" customWidth="1"/>
    <col min="5121" max="5121" width="31.5703125" style="49" customWidth="1"/>
    <col min="5122" max="5122" width="13.85546875" style="49" customWidth="1"/>
    <col min="5123" max="5123" width="19.140625" style="49" customWidth="1"/>
    <col min="5124" max="5124" width="17.5703125" style="49" customWidth="1"/>
    <col min="5125" max="5125" width="14.7109375" style="49" customWidth="1"/>
    <col min="5126" max="5375" width="9.140625" style="49"/>
    <col min="5376" max="5376" width="8.7109375" style="49" customWidth="1"/>
    <col min="5377" max="5377" width="31.5703125" style="49" customWidth="1"/>
    <col min="5378" max="5378" width="13.85546875" style="49" customWidth="1"/>
    <col min="5379" max="5379" width="19.140625" style="49" customWidth="1"/>
    <col min="5380" max="5380" width="17.5703125" style="49" customWidth="1"/>
    <col min="5381" max="5381" width="14.7109375" style="49" customWidth="1"/>
    <col min="5382" max="5631" width="9.140625" style="49"/>
    <col min="5632" max="5632" width="8.7109375" style="49" customWidth="1"/>
    <col min="5633" max="5633" width="31.5703125" style="49" customWidth="1"/>
    <col min="5634" max="5634" width="13.85546875" style="49" customWidth="1"/>
    <col min="5635" max="5635" width="19.140625" style="49" customWidth="1"/>
    <col min="5636" max="5636" width="17.5703125" style="49" customWidth="1"/>
    <col min="5637" max="5637" width="14.7109375" style="49" customWidth="1"/>
    <col min="5638" max="5887" width="9.140625" style="49"/>
    <col min="5888" max="5888" width="8.7109375" style="49" customWidth="1"/>
    <col min="5889" max="5889" width="31.5703125" style="49" customWidth="1"/>
    <col min="5890" max="5890" width="13.85546875" style="49" customWidth="1"/>
    <col min="5891" max="5891" width="19.140625" style="49" customWidth="1"/>
    <col min="5892" max="5892" width="17.5703125" style="49" customWidth="1"/>
    <col min="5893" max="5893" width="14.7109375" style="49" customWidth="1"/>
    <col min="5894" max="6143" width="9.140625" style="49"/>
    <col min="6144" max="6144" width="8.7109375" style="49" customWidth="1"/>
    <col min="6145" max="6145" width="31.5703125" style="49" customWidth="1"/>
    <col min="6146" max="6146" width="13.85546875" style="49" customWidth="1"/>
    <col min="6147" max="6147" width="19.140625" style="49" customWidth="1"/>
    <col min="6148" max="6148" width="17.5703125" style="49" customWidth="1"/>
    <col min="6149" max="6149" width="14.7109375" style="49" customWidth="1"/>
    <col min="6150" max="6399" width="9.140625" style="49"/>
    <col min="6400" max="6400" width="8.7109375" style="49" customWidth="1"/>
    <col min="6401" max="6401" width="31.5703125" style="49" customWidth="1"/>
    <col min="6402" max="6402" width="13.85546875" style="49" customWidth="1"/>
    <col min="6403" max="6403" width="19.140625" style="49" customWidth="1"/>
    <col min="6404" max="6404" width="17.5703125" style="49" customWidth="1"/>
    <col min="6405" max="6405" width="14.7109375" style="49" customWidth="1"/>
    <col min="6406" max="6655" width="9.140625" style="49"/>
    <col min="6656" max="6656" width="8.7109375" style="49" customWidth="1"/>
    <col min="6657" max="6657" width="31.5703125" style="49" customWidth="1"/>
    <col min="6658" max="6658" width="13.85546875" style="49" customWidth="1"/>
    <col min="6659" max="6659" width="19.140625" style="49" customWidth="1"/>
    <col min="6660" max="6660" width="17.5703125" style="49" customWidth="1"/>
    <col min="6661" max="6661" width="14.7109375" style="49" customWidth="1"/>
    <col min="6662" max="6911" width="9.140625" style="49"/>
    <col min="6912" max="6912" width="8.7109375" style="49" customWidth="1"/>
    <col min="6913" max="6913" width="31.5703125" style="49" customWidth="1"/>
    <col min="6914" max="6914" width="13.85546875" style="49" customWidth="1"/>
    <col min="6915" max="6915" width="19.140625" style="49" customWidth="1"/>
    <col min="6916" max="6916" width="17.5703125" style="49" customWidth="1"/>
    <col min="6917" max="6917" width="14.7109375" style="49" customWidth="1"/>
    <col min="6918" max="7167" width="9.140625" style="49"/>
    <col min="7168" max="7168" width="8.7109375" style="49" customWidth="1"/>
    <col min="7169" max="7169" width="31.5703125" style="49" customWidth="1"/>
    <col min="7170" max="7170" width="13.85546875" style="49" customWidth="1"/>
    <col min="7171" max="7171" width="19.140625" style="49" customWidth="1"/>
    <col min="7172" max="7172" width="17.5703125" style="49" customWidth="1"/>
    <col min="7173" max="7173" width="14.7109375" style="49" customWidth="1"/>
    <col min="7174" max="7423" width="9.140625" style="49"/>
    <col min="7424" max="7424" width="8.7109375" style="49" customWidth="1"/>
    <col min="7425" max="7425" width="31.5703125" style="49" customWidth="1"/>
    <col min="7426" max="7426" width="13.85546875" style="49" customWidth="1"/>
    <col min="7427" max="7427" width="19.140625" style="49" customWidth="1"/>
    <col min="7428" max="7428" width="17.5703125" style="49" customWidth="1"/>
    <col min="7429" max="7429" width="14.7109375" style="49" customWidth="1"/>
    <col min="7430" max="7679" width="9.140625" style="49"/>
    <col min="7680" max="7680" width="8.7109375" style="49" customWidth="1"/>
    <col min="7681" max="7681" width="31.5703125" style="49" customWidth="1"/>
    <col min="7682" max="7682" width="13.85546875" style="49" customWidth="1"/>
    <col min="7683" max="7683" width="19.140625" style="49" customWidth="1"/>
    <col min="7684" max="7684" width="17.5703125" style="49" customWidth="1"/>
    <col min="7685" max="7685" width="14.7109375" style="49" customWidth="1"/>
    <col min="7686" max="7935" width="9.140625" style="49"/>
    <col min="7936" max="7936" width="8.7109375" style="49" customWidth="1"/>
    <col min="7937" max="7937" width="31.5703125" style="49" customWidth="1"/>
    <col min="7938" max="7938" width="13.85546875" style="49" customWidth="1"/>
    <col min="7939" max="7939" width="19.140625" style="49" customWidth="1"/>
    <col min="7940" max="7940" width="17.5703125" style="49" customWidth="1"/>
    <col min="7941" max="7941" width="14.7109375" style="49" customWidth="1"/>
    <col min="7942" max="8191" width="9.140625" style="49"/>
    <col min="8192" max="8192" width="8.7109375" style="49" customWidth="1"/>
    <col min="8193" max="8193" width="31.5703125" style="49" customWidth="1"/>
    <col min="8194" max="8194" width="13.85546875" style="49" customWidth="1"/>
    <col min="8195" max="8195" width="19.140625" style="49" customWidth="1"/>
    <col min="8196" max="8196" width="17.5703125" style="49" customWidth="1"/>
    <col min="8197" max="8197" width="14.7109375" style="49" customWidth="1"/>
    <col min="8198" max="8447" width="9.140625" style="49"/>
    <col min="8448" max="8448" width="8.7109375" style="49" customWidth="1"/>
    <col min="8449" max="8449" width="31.5703125" style="49" customWidth="1"/>
    <col min="8450" max="8450" width="13.85546875" style="49" customWidth="1"/>
    <col min="8451" max="8451" width="19.140625" style="49" customWidth="1"/>
    <col min="8452" max="8452" width="17.5703125" style="49" customWidth="1"/>
    <col min="8453" max="8453" width="14.7109375" style="49" customWidth="1"/>
    <col min="8454" max="8703" width="9.140625" style="49"/>
    <col min="8704" max="8704" width="8.7109375" style="49" customWidth="1"/>
    <col min="8705" max="8705" width="31.5703125" style="49" customWidth="1"/>
    <col min="8706" max="8706" width="13.85546875" style="49" customWidth="1"/>
    <col min="8707" max="8707" width="19.140625" style="49" customWidth="1"/>
    <col min="8708" max="8708" width="17.5703125" style="49" customWidth="1"/>
    <col min="8709" max="8709" width="14.7109375" style="49" customWidth="1"/>
    <col min="8710" max="8959" width="9.140625" style="49"/>
    <col min="8960" max="8960" width="8.7109375" style="49" customWidth="1"/>
    <col min="8961" max="8961" width="31.5703125" style="49" customWidth="1"/>
    <col min="8962" max="8962" width="13.85546875" style="49" customWidth="1"/>
    <col min="8963" max="8963" width="19.140625" style="49" customWidth="1"/>
    <col min="8964" max="8964" width="17.5703125" style="49" customWidth="1"/>
    <col min="8965" max="8965" width="14.7109375" style="49" customWidth="1"/>
    <col min="8966" max="9215" width="9.140625" style="49"/>
    <col min="9216" max="9216" width="8.7109375" style="49" customWidth="1"/>
    <col min="9217" max="9217" width="31.5703125" style="49" customWidth="1"/>
    <col min="9218" max="9218" width="13.85546875" style="49" customWidth="1"/>
    <col min="9219" max="9219" width="19.140625" style="49" customWidth="1"/>
    <col min="9220" max="9220" width="17.5703125" style="49" customWidth="1"/>
    <col min="9221" max="9221" width="14.7109375" style="49" customWidth="1"/>
    <col min="9222" max="9471" width="9.140625" style="49"/>
    <col min="9472" max="9472" width="8.7109375" style="49" customWidth="1"/>
    <col min="9473" max="9473" width="31.5703125" style="49" customWidth="1"/>
    <col min="9474" max="9474" width="13.85546875" style="49" customWidth="1"/>
    <col min="9475" max="9475" width="19.140625" style="49" customWidth="1"/>
    <col min="9476" max="9476" width="17.5703125" style="49" customWidth="1"/>
    <col min="9477" max="9477" width="14.7109375" style="49" customWidth="1"/>
    <col min="9478" max="9727" width="9.140625" style="49"/>
    <col min="9728" max="9728" width="8.7109375" style="49" customWidth="1"/>
    <col min="9729" max="9729" width="31.5703125" style="49" customWidth="1"/>
    <col min="9730" max="9730" width="13.85546875" style="49" customWidth="1"/>
    <col min="9731" max="9731" width="19.140625" style="49" customWidth="1"/>
    <col min="9732" max="9732" width="17.5703125" style="49" customWidth="1"/>
    <col min="9733" max="9733" width="14.7109375" style="49" customWidth="1"/>
    <col min="9734" max="9983" width="9.140625" style="49"/>
    <col min="9984" max="9984" width="8.7109375" style="49" customWidth="1"/>
    <col min="9985" max="9985" width="31.5703125" style="49" customWidth="1"/>
    <col min="9986" max="9986" width="13.85546875" style="49" customWidth="1"/>
    <col min="9987" max="9987" width="19.140625" style="49" customWidth="1"/>
    <col min="9988" max="9988" width="17.5703125" style="49" customWidth="1"/>
    <col min="9989" max="9989" width="14.7109375" style="49" customWidth="1"/>
    <col min="9990" max="10239" width="9.140625" style="49"/>
    <col min="10240" max="10240" width="8.7109375" style="49" customWidth="1"/>
    <col min="10241" max="10241" width="31.5703125" style="49" customWidth="1"/>
    <col min="10242" max="10242" width="13.85546875" style="49" customWidth="1"/>
    <col min="10243" max="10243" width="19.140625" style="49" customWidth="1"/>
    <col min="10244" max="10244" width="17.5703125" style="49" customWidth="1"/>
    <col min="10245" max="10245" width="14.7109375" style="49" customWidth="1"/>
    <col min="10246" max="10495" width="9.140625" style="49"/>
    <col min="10496" max="10496" width="8.7109375" style="49" customWidth="1"/>
    <col min="10497" max="10497" width="31.5703125" style="49" customWidth="1"/>
    <col min="10498" max="10498" width="13.85546875" style="49" customWidth="1"/>
    <col min="10499" max="10499" width="19.140625" style="49" customWidth="1"/>
    <col min="10500" max="10500" width="17.5703125" style="49" customWidth="1"/>
    <col min="10501" max="10501" width="14.7109375" style="49" customWidth="1"/>
    <col min="10502" max="10751" width="9.140625" style="49"/>
    <col min="10752" max="10752" width="8.7109375" style="49" customWidth="1"/>
    <col min="10753" max="10753" width="31.5703125" style="49" customWidth="1"/>
    <col min="10754" max="10754" width="13.85546875" style="49" customWidth="1"/>
    <col min="10755" max="10755" width="19.140625" style="49" customWidth="1"/>
    <col min="10756" max="10756" width="17.5703125" style="49" customWidth="1"/>
    <col min="10757" max="10757" width="14.7109375" style="49" customWidth="1"/>
    <col min="10758" max="11007" width="9.140625" style="49"/>
    <col min="11008" max="11008" width="8.7109375" style="49" customWidth="1"/>
    <col min="11009" max="11009" width="31.5703125" style="49" customWidth="1"/>
    <col min="11010" max="11010" width="13.85546875" style="49" customWidth="1"/>
    <col min="11011" max="11011" width="19.140625" style="49" customWidth="1"/>
    <col min="11012" max="11012" width="17.5703125" style="49" customWidth="1"/>
    <col min="11013" max="11013" width="14.7109375" style="49" customWidth="1"/>
    <col min="11014" max="11263" width="9.140625" style="49"/>
    <col min="11264" max="11264" width="8.7109375" style="49" customWidth="1"/>
    <col min="11265" max="11265" width="31.5703125" style="49" customWidth="1"/>
    <col min="11266" max="11266" width="13.85546875" style="49" customWidth="1"/>
    <col min="11267" max="11267" width="19.140625" style="49" customWidth="1"/>
    <col min="11268" max="11268" width="17.5703125" style="49" customWidth="1"/>
    <col min="11269" max="11269" width="14.7109375" style="49" customWidth="1"/>
    <col min="11270" max="11519" width="9.140625" style="49"/>
    <col min="11520" max="11520" width="8.7109375" style="49" customWidth="1"/>
    <col min="11521" max="11521" width="31.5703125" style="49" customWidth="1"/>
    <col min="11522" max="11522" width="13.85546875" style="49" customWidth="1"/>
    <col min="11523" max="11523" width="19.140625" style="49" customWidth="1"/>
    <col min="11524" max="11524" width="17.5703125" style="49" customWidth="1"/>
    <col min="11525" max="11525" width="14.7109375" style="49" customWidth="1"/>
    <col min="11526" max="11775" width="9.140625" style="49"/>
    <col min="11776" max="11776" width="8.7109375" style="49" customWidth="1"/>
    <col min="11777" max="11777" width="31.5703125" style="49" customWidth="1"/>
    <col min="11778" max="11778" width="13.85546875" style="49" customWidth="1"/>
    <col min="11779" max="11779" width="19.140625" style="49" customWidth="1"/>
    <col min="11780" max="11780" width="17.5703125" style="49" customWidth="1"/>
    <col min="11781" max="11781" width="14.7109375" style="49" customWidth="1"/>
    <col min="11782" max="12031" width="9.140625" style="49"/>
    <col min="12032" max="12032" width="8.7109375" style="49" customWidth="1"/>
    <col min="12033" max="12033" width="31.5703125" style="49" customWidth="1"/>
    <col min="12034" max="12034" width="13.85546875" style="49" customWidth="1"/>
    <col min="12035" max="12035" width="19.140625" style="49" customWidth="1"/>
    <col min="12036" max="12036" width="17.5703125" style="49" customWidth="1"/>
    <col min="12037" max="12037" width="14.7109375" style="49" customWidth="1"/>
    <col min="12038" max="12287" width="9.140625" style="49"/>
    <col min="12288" max="12288" width="8.7109375" style="49" customWidth="1"/>
    <col min="12289" max="12289" width="31.5703125" style="49" customWidth="1"/>
    <col min="12290" max="12290" width="13.85546875" style="49" customWidth="1"/>
    <col min="12291" max="12291" width="19.140625" style="49" customWidth="1"/>
    <col min="12292" max="12292" width="17.5703125" style="49" customWidth="1"/>
    <col min="12293" max="12293" width="14.7109375" style="49" customWidth="1"/>
    <col min="12294" max="12543" width="9.140625" style="49"/>
    <col min="12544" max="12544" width="8.7109375" style="49" customWidth="1"/>
    <col min="12545" max="12545" width="31.5703125" style="49" customWidth="1"/>
    <col min="12546" max="12546" width="13.85546875" style="49" customWidth="1"/>
    <col min="12547" max="12547" width="19.140625" style="49" customWidth="1"/>
    <col min="12548" max="12548" width="17.5703125" style="49" customWidth="1"/>
    <col min="12549" max="12549" width="14.7109375" style="49" customWidth="1"/>
    <col min="12550" max="12799" width="9.140625" style="49"/>
    <col min="12800" max="12800" width="8.7109375" style="49" customWidth="1"/>
    <col min="12801" max="12801" width="31.5703125" style="49" customWidth="1"/>
    <col min="12802" max="12802" width="13.85546875" style="49" customWidth="1"/>
    <col min="12803" max="12803" width="19.140625" style="49" customWidth="1"/>
    <col min="12804" max="12804" width="17.5703125" style="49" customWidth="1"/>
    <col min="12805" max="12805" width="14.7109375" style="49" customWidth="1"/>
    <col min="12806" max="13055" width="9.140625" style="49"/>
    <col min="13056" max="13056" width="8.7109375" style="49" customWidth="1"/>
    <col min="13057" max="13057" width="31.5703125" style="49" customWidth="1"/>
    <col min="13058" max="13058" width="13.85546875" style="49" customWidth="1"/>
    <col min="13059" max="13059" width="19.140625" style="49" customWidth="1"/>
    <col min="13060" max="13060" width="17.5703125" style="49" customWidth="1"/>
    <col min="13061" max="13061" width="14.7109375" style="49" customWidth="1"/>
    <col min="13062" max="13311" width="9.140625" style="49"/>
    <col min="13312" max="13312" width="8.7109375" style="49" customWidth="1"/>
    <col min="13313" max="13313" width="31.5703125" style="49" customWidth="1"/>
    <col min="13314" max="13314" width="13.85546875" style="49" customWidth="1"/>
    <col min="13315" max="13315" width="19.140625" style="49" customWidth="1"/>
    <col min="13316" max="13316" width="17.5703125" style="49" customWidth="1"/>
    <col min="13317" max="13317" width="14.7109375" style="49" customWidth="1"/>
    <col min="13318" max="13567" width="9.140625" style="49"/>
    <col min="13568" max="13568" width="8.7109375" style="49" customWidth="1"/>
    <col min="13569" max="13569" width="31.5703125" style="49" customWidth="1"/>
    <col min="13570" max="13570" width="13.85546875" style="49" customWidth="1"/>
    <col min="13571" max="13571" width="19.140625" style="49" customWidth="1"/>
    <col min="13572" max="13572" width="17.5703125" style="49" customWidth="1"/>
    <col min="13573" max="13573" width="14.7109375" style="49" customWidth="1"/>
    <col min="13574" max="13823" width="9.140625" style="49"/>
    <col min="13824" max="13824" width="8.7109375" style="49" customWidth="1"/>
    <col min="13825" max="13825" width="31.5703125" style="49" customWidth="1"/>
    <col min="13826" max="13826" width="13.85546875" style="49" customWidth="1"/>
    <col min="13827" max="13827" width="19.140625" style="49" customWidth="1"/>
    <col min="13828" max="13828" width="17.5703125" style="49" customWidth="1"/>
    <col min="13829" max="13829" width="14.7109375" style="49" customWidth="1"/>
    <col min="13830" max="14079" width="9.140625" style="49"/>
    <col min="14080" max="14080" width="8.7109375" style="49" customWidth="1"/>
    <col min="14081" max="14081" width="31.5703125" style="49" customWidth="1"/>
    <col min="14082" max="14082" width="13.85546875" style="49" customWidth="1"/>
    <col min="14083" max="14083" width="19.140625" style="49" customWidth="1"/>
    <col min="14084" max="14084" width="17.5703125" style="49" customWidth="1"/>
    <col min="14085" max="14085" width="14.7109375" style="49" customWidth="1"/>
    <col min="14086" max="14335" width="9.140625" style="49"/>
    <col min="14336" max="14336" width="8.7109375" style="49" customWidth="1"/>
    <col min="14337" max="14337" width="31.5703125" style="49" customWidth="1"/>
    <col min="14338" max="14338" width="13.85546875" style="49" customWidth="1"/>
    <col min="14339" max="14339" width="19.140625" style="49" customWidth="1"/>
    <col min="14340" max="14340" width="17.5703125" style="49" customWidth="1"/>
    <col min="14341" max="14341" width="14.7109375" style="49" customWidth="1"/>
    <col min="14342" max="14591" width="9.140625" style="49"/>
    <col min="14592" max="14592" width="8.7109375" style="49" customWidth="1"/>
    <col min="14593" max="14593" width="31.5703125" style="49" customWidth="1"/>
    <col min="14594" max="14594" width="13.85546875" style="49" customWidth="1"/>
    <col min="14595" max="14595" width="19.140625" style="49" customWidth="1"/>
    <col min="14596" max="14596" width="17.5703125" style="49" customWidth="1"/>
    <col min="14597" max="14597" width="14.7109375" style="49" customWidth="1"/>
    <col min="14598" max="14847" width="9.140625" style="49"/>
    <col min="14848" max="14848" width="8.7109375" style="49" customWidth="1"/>
    <col min="14849" max="14849" width="31.5703125" style="49" customWidth="1"/>
    <col min="14850" max="14850" width="13.85546875" style="49" customWidth="1"/>
    <col min="14851" max="14851" width="19.140625" style="49" customWidth="1"/>
    <col min="14852" max="14852" width="17.5703125" style="49" customWidth="1"/>
    <col min="14853" max="14853" width="14.7109375" style="49" customWidth="1"/>
    <col min="14854" max="15103" width="9.140625" style="49"/>
    <col min="15104" max="15104" width="8.7109375" style="49" customWidth="1"/>
    <col min="15105" max="15105" width="31.5703125" style="49" customWidth="1"/>
    <col min="15106" max="15106" width="13.85546875" style="49" customWidth="1"/>
    <col min="15107" max="15107" width="19.140625" style="49" customWidth="1"/>
    <col min="15108" max="15108" width="17.5703125" style="49" customWidth="1"/>
    <col min="15109" max="15109" width="14.7109375" style="49" customWidth="1"/>
    <col min="15110" max="15359" width="9.140625" style="49"/>
    <col min="15360" max="15360" width="8.7109375" style="49" customWidth="1"/>
    <col min="15361" max="15361" width="31.5703125" style="49" customWidth="1"/>
    <col min="15362" max="15362" width="13.85546875" style="49" customWidth="1"/>
    <col min="15363" max="15363" width="19.140625" style="49" customWidth="1"/>
    <col min="15364" max="15364" width="17.5703125" style="49" customWidth="1"/>
    <col min="15365" max="15365" width="14.7109375" style="49" customWidth="1"/>
    <col min="15366" max="15615" width="9.140625" style="49"/>
    <col min="15616" max="15616" width="8.7109375" style="49" customWidth="1"/>
    <col min="15617" max="15617" width="31.5703125" style="49" customWidth="1"/>
    <col min="15618" max="15618" width="13.85546875" style="49" customWidth="1"/>
    <col min="15619" max="15619" width="19.140625" style="49" customWidth="1"/>
    <col min="15620" max="15620" width="17.5703125" style="49" customWidth="1"/>
    <col min="15621" max="15621" width="14.7109375" style="49" customWidth="1"/>
    <col min="15622" max="15871" width="9.140625" style="49"/>
    <col min="15872" max="15872" width="8.7109375" style="49" customWidth="1"/>
    <col min="15873" max="15873" width="31.5703125" style="49" customWidth="1"/>
    <col min="15874" max="15874" width="13.85546875" style="49" customWidth="1"/>
    <col min="15875" max="15875" width="19.140625" style="49" customWidth="1"/>
    <col min="15876" max="15876" width="17.5703125" style="49" customWidth="1"/>
    <col min="15877" max="15877" width="14.7109375" style="49" customWidth="1"/>
    <col min="15878" max="16127" width="9.140625" style="49"/>
    <col min="16128" max="16128" width="8.7109375" style="49" customWidth="1"/>
    <col min="16129" max="16129" width="31.5703125" style="49" customWidth="1"/>
    <col min="16130" max="16130" width="13.85546875" style="49" customWidth="1"/>
    <col min="16131" max="16131" width="19.140625" style="49" customWidth="1"/>
    <col min="16132" max="16132" width="17.5703125" style="49" customWidth="1"/>
    <col min="16133" max="16133" width="14.7109375" style="49" customWidth="1"/>
    <col min="16134" max="16384" width="9.140625" style="49"/>
  </cols>
  <sheetData>
    <row r="1" spans="1:5" ht="23.25" customHeight="1" x14ac:dyDescent="0.25">
      <c r="E1" s="87"/>
    </row>
    <row r="2" spans="1:5" x14ac:dyDescent="0.25">
      <c r="A2" s="97" t="s">
        <v>125</v>
      </c>
    </row>
    <row r="3" spans="1:5" ht="15.75" customHeight="1" x14ac:dyDescent="0.25">
      <c r="B3" s="90" t="s">
        <v>197</v>
      </c>
      <c r="C3" s="88"/>
      <c r="D3" s="88"/>
    </row>
    <row r="4" spans="1:5" x14ac:dyDescent="0.25">
      <c r="B4" s="90" t="s">
        <v>126</v>
      </c>
      <c r="C4" s="89"/>
      <c r="D4" s="89"/>
    </row>
    <row r="5" spans="1:5" x14ac:dyDescent="0.25">
      <c r="B5" s="90" t="s">
        <v>127</v>
      </c>
      <c r="C5" s="89"/>
      <c r="D5" s="89"/>
    </row>
    <row r="6" spans="1:5" ht="26.25" customHeight="1" x14ac:dyDescent="0.25">
      <c r="A6" s="98" t="s">
        <v>128</v>
      </c>
      <c r="E6" s="90" t="s">
        <v>129</v>
      </c>
    </row>
    <row r="7" spans="1:5" ht="11.25" customHeight="1" x14ac:dyDescent="0.25"/>
    <row r="8" spans="1:5" ht="28.5" customHeight="1" x14ac:dyDescent="0.25">
      <c r="A8" s="167" t="s">
        <v>194</v>
      </c>
      <c r="B8" s="167"/>
      <c r="C8" s="167"/>
      <c r="D8" s="167"/>
      <c r="E8" s="167"/>
    </row>
    <row r="9" spans="1:5" ht="30" customHeight="1" x14ac:dyDescent="0.25">
      <c r="A9" s="167" t="s">
        <v>130</v>
      </c>
      <c r="B9" s="167"/>
      <c r="C9" s="167"/>
      <c r="D9" s="167"/>
      <c r="E9" s="167"/>
    </row>
    <row r="10" spans="1:5" ht="31.5" customHeight="1" x14ac:dyDescent="0.25">
      <c r="A10" s="167" t="s">
        <v>131</v>
      </c>
      <c r="B10" s="167"/>
      <c r="C10" s="167"/>
      <c r="D10" s="167"/>
      <c r="E10" s="167"/>
    </row>
    <row r="11" spans="1:5" ht="30" customHeight="1" x14ac:dyDescent="0.25">
      <c r="A11" s="167" t="s">
        <v>132</v>
      </c>
      <c r="B11" s="167"/>
      <c r="C11" s="167"/>
      <c r="D11" s="167"/>
      <c r="E11" s="167"/>
    </row>
    <row r="12" spans="1:5" ht="29.25" customHeight="1" x14ac:dyDescent="0.25">
      <c r="A12" s="167" t="s">
        <v>133</v>
      </c>
      <c r="B12" s="167"/>
      <c r="C12" s="167"/>
      <c r="D12" s="167"/>
      <c r="E12" s="167"/>
    </row>
    <row r="13" spans="1:5" ht="28.5" customHeight="1" thickBot="1" x14ac:dyDescent="0.3">
      <c r="A13" s="167" t="s">
        <v>134</v>
      </c>
      <c r="B13" s="167"/>
      <c r="C13" s="167"/>
      <c r="D13" s="167"/>
      <c r="E13" s="167"/>
    </row>
    <row r="14" spans="1:5" ht="112.5" customHeight="1" x14ac:dyDescent="0.25">
      <c r="A14" s="99" t="s">
        <v>32</v>
      </c>
      <c r="B14" s="93" t="s">
        <v>136</v>
      </c>
      <c r="C14" s="93" t="s">
        <v>34</v>
      </c>
      <c r="D14" s="93" t="s">
        <v>135</v>
      </c>
      <c r="E14" s="93" t="s">
        <v>36</v>
      </c>
    </row>
    <row r="15" spans="1:5" x14ac:dyDescent="0.25">
      <c r="A15" s="102" t="s">
        <v>37</v>
      </c>
      <c r="B15" s="95"/>
      <c r="C15" s="95"/>
      <c r="D15" s="95"/>
      <c r="E15" s="95"/>
    </row>
    <row r="16" spans="1:5" x14ac:dyDescent="0.25">
      <c r="A16" s="100" t="s">
        <v>38</v>
      </c>
      <c r="B16" s="94" t="s">
        <v>39</v>
      </c>
      <c r="C16" s="94" t="s">
        <v>40</v>
      </c>
      <c r="D16" s="94">
        <v>0.13</v>
      </c>
      <c r="E16" s="94">
        <v>809.17</v>
      </c>
    </row>
    <row r="17" spans="1:5" ht="18.75" customHeight="1" x14ac:dyDescent="0.25">
      <c r="A17" s="168" t="s">
        <v>137</v>
      </c>
      <c r="B17" s="169"/>
      <c r="C17" s="169"/>
      <c r="D17" s="169"/>
      <c r="E17" s="170"/>
    </row>
    <row r="18" spans="1:5" x14ac:dyDescent="0.25">
      <c r="A18" s="100" t="s">
        <v>138</v>
      </c>
      <c r="B18" s="94" t="s">
        <v>69</v>
      </c>
      <c r="C18" s="94" t="s">
        <v>73</v>
      </c>
      <c r="D18" s="94">
        <f>E18</f>
        <v>750</v>
      </c>
      <c r="E18" s="94">
        <v>750</v>
      </c>
    </row>
    <row r="19" spans="1:5" ht="30" x14ac:dyDescent="0.25">
      <c r="A19" s="100" t="s">
        <v>139</v>
      </c>
      <c r="B19" s="94" t="s">
        <v>64</v>
      </c>
      <c r="C19" s="94" t="s">
        <v>65</v>
      </c>
      <c r="D19" s="94">
        <f t="shared" ref="D19:D21" si="0">E19</f>
        <v>29451.79</v>
      </c>
      <c r="E19" s="94">
        <v>29451.79</v>
      </c>
    </row>
    <row r="20" spans="1:5" x14ac:dyDescent="0.25">
      <c r="A20" s="100" t="s">
        <v>140</v>
      </c>
      <c r="B20" s="94" t="s">
        <v>64</v>
      </c>
      <c r="C20" s="94" t="s">
        <v>65</v>
      </c>
      <c r="D20" s="94">
        <f t="shared" si="0"/>
        <v>415.12</v>
      </c>
      <c r="E20" s="94">
        <v>415.12</v>
      </c>
    </row>
    <row r="21" spans="1:5" ht="30" x14ac:dyDescent="0.25">
      <c r="A21" s="100" t="s">
        <v>141</v>
      </c>
      <c r="B21" s="94" t="s">
        <v>69</v>
      </c>
      <c r="C21" s="94" t="s">
        <v>40</v>
      </c>
      <c r="D21" s="94">
        <f t="shared" si="0"/>
        <v>11.65</v>
      </c>
      <c r="E21" s="94">
        <v>11.65</v>
      </c>
    </row>
    <row r="22" spans="1:5" x14ac:dyDescent="0.25">
      <c r="A22" s="102" t="s">
        <v>86</v>
      </c>
      <c r="B22" s="95"/>
      <c r="C22" s="95"/>
      <c r="D22" s="94"/>
      <c r="E22" s="95"/>
    </row>
    <row r="23" spans="1:5" x14ac:dyDescent="0.25">
      <c r="A23" s="100" t="s">
        <v>87</v>
      </c>
      <c r="B23" s="94" t="s">
        <v>69</v>
      </c>
      <c r="C23" s="94" t="s">
        <v>60</v>
      </c>
      <c r="D23" s="94">
        <f>E23</f>
        <v>100</v>
      </c>
      <c r="E23" s="94">
        <v>100</v>
      </c>
    </row>
    <row r="24" spans="1:5" ht="18.75" customHeight="1" x14ac:dyDescent="0.25">
      <c r="A24" s="168" t="s">
        <v>142</v>
      </c>
      <c r="B24" s="169"/>
      <c r="C24" s="169"/>
      <c r="D24" s="169"/>
      <c r="E24" s="170"/>
    </row>
    <row r="25" spans="1:5" x14ac:dyDescent="0.25">
      <c r="A25" s="100" t="s">
        <v>143</v>
      </c>
      <c r="B25" s="94">
        <v>2</v>
      </c>
      <c r="C25" s="94" t="s">
        <v>60</v>
      </c>
      <c r="D25" s="94">
        <f t="shared" ref="D25:D66" si="1">E25/B25</f>
        <v>899.80499999999995</v>
      </c>
      <c r="E25" s="94">
        <v>1799.61</v>
      </c>
    </row>
    <row r="26" spans="1:5" ht="21" customHeight="1" x14ac:dyDescent="0.25">
      <c r="A26" s="100" t="s">
        <v>144</v>
      </c>
      <c r="B26" s="94">
        <v>1</v>
      </c>
      <c r="C26" s="94" t="s">
        <v>60</v>
      </c>
      <c r="D26" s="94">
        <f t="shared" si="1"/>
        <v>303.61</v>
      </c>
      <c r="E26" s="94">
        <v>303.61</v>
      </c>
    </row>
    <row r="27" spans="1:5" ht="30" x14ac:dyDescent="0.25">
      <c r="A27" s="100" t="s">
        <v>145</v>
      </c>
      <c r="B27" s="94">
        <v>1.4999999999999999E-2</v>
      </c>
      <c r="C27" s="94" t="s">
        <v>49</v>
      </c>
      <c r="D27" s="94">
        <f t="shared" si="1"/>
        <v>18714.666666666668</v>
      </c>
      <c r="E27" s="94">
        <v>280.72000000000003</v>
      </c>
    </row>
    <row r="28" spans="1:5" ht="45" x14ac:dyDescent="0.25">
      <c r="A28" s="100" t="s">
        <v>146</v>
      </c>
      <c r="B28" s="94">
        <v>1</v>
      </c>
      <c r="C28" s="94" t="s">
        <v>147</v>
      </c>
      <c r="D28" s="94">
        <f t="shared" si="1"/>
        <v>1205.5899999999999</v>
      </c>
      <c r="E28" s="94">
        <v>1205.5899999999999</v>
      </c>
    </row>
    <row r="29" spans="1:5" ht="17.25" customHeight="1" x14ac:dyDescent="0.25">
      <c r="A29" s="168" t="s">
        <v>142</v>
      </c>
      <c r="B29" s="169"/>
      <c r="C29" s="169"/>
      <c r="D29" s="169"/>
      <c r="E29" s="170"/>
    </row>
    <row r="30" spans="1:5" x14ac:dyDescent="0.25">
      <c r="A30" s="100" t="s">
        <v>148</v>
      </c>
      <c r="B30" s="94">
        <v>1</v>
      </c>
      <c r="C30" s="94" t="s">
        <v>149</v>
      </c>
      <c r="D30" s="94">
        <f t="shared" si="1"/>
        <v>91.38</v>
      </c>
      <c r="E30" s="94">
        <v>91.38</v>
      </c>
    </row>
    <row r="31" spans="1:5" x14ac:dyDescent="0.25">
      <c r="A31" s="100" t="s">
        <v>46</v>
      </c>
      <c r="B31" s="94">
        <v>1</v>
      </c>
      <c r="C31" s="94" t="s">
        <v>47</v>
      </c>
      <c r="D31" s="94">
        <f t="shared" si="1"/>
        <v>907.5</v>
      </c>
      <c r="E31" s="94">
        <v>907.5</v>
      </c>
    </row>
    <row r="32" spans="1:5" ht="30" x14ac:dyDescent="0.25">
      <c r="A32" s="100" t="s">
        <v>150</v>
      </c>
      <c r="B32" s="94">
        <v>1</v>
      </c>
      <c r="C32" s="94" t="s">
        <v>151</v>
      </c>
      <c r="D32" s="94">
        <f t="shared" si="1"/>
        <v>512.88</v>
      </c>
      <c r="E32" s="94">
        <v>512.88</v>
      </c>
    </row>
    <row r="33" spans="1:5" ht="21" customHeight="1" x14ac:dyDescent="0.25">
      <c r="A33" s="100" t="s">
        <v>152</v>
      </c>
      <c r="B33" s="94">
        <v>1</v>
      </c>
      <c r="C33" s="94" t="s">
        <v>60</v>
      </c>
      <c r="D33" s="94">
        <f t="shared" si="1"/>
        <v>150.94</v>
      </c>
      <c r="E33" s="94">
        <v>150.94</v>
      </c>
    </row>
    <row r="34" spans="1:5" ht="24.75" customHeight="1" x14ac:dyDescent="0.25">
      <c r="A34" s="100" t="s">
        <v>153</v>
      </c>
      <c r="B34" s="94">
        <v>1</v>
      </c>
      <c r="C34" s="94" t="s">
        <v>154</v>
      </c>
      <c r="D34" s="94">
        <f t="shared" si="1"/>
        <v>548.07000000000005</v>
      </c>
      <c r="E34" s="94">
        <v>548.07000000000005</v>
      </c>
    </row>
    <row r="35" spans="1:5" ht="30" x14ac:dyDescent="0.25">
      <c r="A35" s="100" t="s">
        <v>155</v>
      </c>
      <c r="B35" s="94">
        <v>0.4</v>
      </c>
      <c r="C35" s="94" t="s">
        <v>51</v>
      </c>
      <c r="D35" s="94">
        <f t="shared" si="1"/>
        <v>1791.2749999999999</v>
      </c>
      <c r="E35" s="94">
        <v>716.51</v>
      </c>
    </row>
    <row r="36" spans="1:5" x14ac:dyDescent="0.25">
      <c r="A36" s="100" t="s">
        <v>94</v>
      </c>
      <c r="B36" s="94">
        <v>0.04</v>
      </c>
      <c r="C36" s="94" t="s">
        <v>54</v>
      </c>
      <c r="D36" s="94">
        <f t="shared" si="1"/>
        <v>27227.249999999996</v>
      </c>
      <c r="E36" s="94">
        <v>1089.0899999999999</v>
      </c>
    </row>
    <row r="37" spans="1:5" ht="30" x14ac:dyDescent="0.25">
      <c r="A37" s="100" t="s">
        <v>50</v>
      </c>
      <c r="B37" s="94">
        <v>0.84</v>
      </c>
      <c r="C37" s="94" t="s">
        <v>51</v>
      </c>
      <c r="D37" s="94">
        <f t="shared" si="1"/>
        <v>1821.0000000000002</v>
      </c>
      <c r="E37" s="94">
        <v>1529.64</v>
      </c>
    </row>
    <row r="38" spans="1:5" ht="30" x14ac:dyDescent="0.25">
      <c r="A38" s="100" t="s">
        <v>156</v>
      </c>
      <c r="B38" s="94">
        <v>1</v>
      </c>
      <c r="C38" s="94" t="s">
        <v>47</v>
      </c>
      <c r="D38" s="94">
        <f t="shared" si="1"/>
        <v>549.39</v>
      </c>
      <c r="E38" s="94">
        <v>549.39</v>
      </c>
    </row>
    <row r="39" spans="1:5" x14ac:dyDescent="0.25">
      <c r="A39" s="100" t="s">
        <v>157</v>
      </c>
      <c r="B39" s="94">
        <v>0.14000000000000001</v>
      </c>
      <c r="C39" s="94" t="s">
        <v>49</v>
      </c>
      <c r="D39" s="94">
        <f t="shared" si="1"/>
        <v>15761.785714285714</v>
      </c>
      <c r="E39" s="94">
        <v>2206.65</v>
      </c>
    </row>
    <row r="40" spans="1:5" ht="30" x14ac:dyDescent="0.25">
      <c r="A40" s="100" t="s">
        <v>96</v>
      </c>
      <c r="B40" s="94">
        <v>4</v>
      </c>
      <c r="C40" s="94" t="s">
        <v>97</v>
      </c>
      <c r="D40" s="94">
        <f t="shared" si="1"/>
        <v>225.345</v>
      </c>
      <c r="E40" s="94">
        <v>901.38</v>
      </c>
    </row>
    <row r="41" spans="1:5" x14ac:dyDescent="0.25">
      <c r="A41" s="100" t="s">
        <v>158</v>
      </c>
      <c r="B41" s="94">
        <v>1</v>
      </c>
      <c r="C41" s="94" t="s">
        <v>149</v>
      </c>
      <c r="D41" s="94">
        <f t="shared" si="1"/>
        <v>73.400000000000006</v>
      </c>
      <c r="E41" s="94">
        <v>73.400000000000006</v>
      </c>
    </row>
    <row r="42" spans="1:5" x14ac:dyDescent="0.25">
      <c r="A42" s="100" t="s">
        <v>159</v>
      </c>
      <c r="B42" s="94">
        <v>1</v>
      </c>
      <c r="C42" s="94" t="s">
        <v>60</v>
      </c>
      <c r="D42" s="94">
        <f t="shared" si="1"/>
        <v>4440.0600000000004</v>
      </c>
      <c r="E42" s="94">
        <v>4440.0600000000004</v>
      </c>
    </row>
    <row r="43" spans="1:5" x14ac:dyDescent="0.25">
      <c r="A43" s="100" t="s">
        <v>160</v>
      </c>
      <c r="B43" s="94">
        <v>1</v>
      </c>
      <c r="C43" s="94" t="s">
        <v>47</v>
      </c>
      <c r="D43" s="94">
        <f t="shared" si="1"/>
        <v>2982.44</v>
      </c>
      <c r="E43" s="94">
        <v>2982.44</v>
      </c>
    </row>
    <row r="44" spans="1:5" ht="30" x14ac:dyDescent="0.25">
      <c r="A44" s="100" t="s">
        <v>161</v>
      </c>
      <c r="B44" s="94">
        <v>1</v>
      </c>
      <c r="C44" s="94" t="s">
        <v>56</v>
      </c>
      <c r="D44" s="94">
        <f t="shared" si="1"/>
        <v>1174.1099999999999</v>
      </c>
      <c r="E44" s="94">
        <v>1174.1099999999999</v>
      </c>
    </row>
    <row r="45" spans="1:5" ht="30" x14ac:dyDescent="0.25">
      <c r="A45" s="100" t="s">
        <v>162</v>
      </c>
      <c r="B45" s="94">
        <v>1</v>
      </c>
      <c r="C45" s="94" t="s">
        <v>56</v>
      </c>
      <c r="D45" s="94">
        <f t="shared" si="1"/>
        <v>604.44000000000005</v>
      </c>
      <c r="E45" s="94">
        <v>604.44000000000005</v>
      </c>
    </row>
    <row r="46" spans="1:5" x14ac:dyDescent="0.25">
      <c r="A46" s="100" t="s">
        <v>55</v>
      </c>
      <c r="B46" s="94">
        <v>25</v>
      </c>
      <c r="C46" s="94" t="s">
        <v>56</v>
      </c>
      <c r="D46" s="94">
        <f t="shared" si="1"/>
        <v>271.69599999999997</v>
      </c>
      <c r="E46" s="94">
        <v>6792.4</v>
      </c>
    </row>
    <row r="47" spans="1:5" ht="19.5" customHeight="1" x14ac:dyDescent="0.25">
      <c r="A47" s="168" t="s">
        <v>163</v>
      </c>
      <c r="B47" s="169"/>
      <c r="C47" s="169"/>
      <c r="D47" s="169"/>
      <c r="E47" s="170"/>
    </row>
    <row r="48" spans="1:5" x14ac:dyDescent="0.25">
      <c r="A48" s="100" t="s">
        <v>164</v>
      </c>
      <c r="B48" s="94">
        <v>2.9000000000000001E-2</v>
      </c>
      <c r="C48" s="94" t="s">
        <v>62</v>
      </c>
      <c r="D48" s="94">
        <f t="shared" si="1"/>
        <v>6381.0344827586205</v>
      </c>
      <c r="E48" s="94">
        <v>185.05</v>
      </c>
    </row>
    <row r="49" spans="1:5" x14ac:dyDescent="0.25">
      <c r="A49" s="100" t="s">
        <v>165</v>
      </c>
      <c r="B49" s="94">
        <v>8.9999999999999993E-3</v>
      </c>
      <c r="C49" s="94" t="s">
        <v>166</v>
      </c>
      <c r="D49" s="94">
        <f t="shared" si="1"/>
        <v>76664.444444444453</v>
      </c>
      <c r="E49" s="94">
        <v>689.98</v>
      </c>
    </row>
    <row r="50" spans="1:5" x14ac:dyDescent="0.25">
      <c r="A50" s="100" t="s">
        <v>167</v>
      </c>
      <c r="B50" s="94">
        <v>4.0000000000000001E-3</v>
      </c>
      <c r="C50" s="94" t="s">
        <v>168</v>
      </c>
      <c r="D50" s="94">
        <f t="shared" si="1"/>
        <v>604452.5</v>
      </c>
      <c r="E50" s="94">
        <v>2417.81</v>
      </c>
    </row>
    <row r="51" spans="1:5" x14ac:dyDescent="0.25">
      <c r="A51" s="100" t="s">
        <v>169</v>
      </c>
      <c r="B51" s="94">
        <v>0.04</v>
      </c>
      <c r="C51" s="94" t="s">
        <v>106</v>
      </c>
      <c r="D51" s="94">
        <f t="shared" si="1"/>
        <v>4915.75</v>
      </c>
      <c r="E51" s="94">
        <v>196.63</v>
      </c>
    </row>
    <row r="52" spans="1:5" x14ac:dyDescent="0.25">
      <c r="A52" s="100" t="s">
        <v>170</v>
      </c>
      <c r="B52" s="94">
        <v>0.441</v>
      </c>
      <c r="C52" s="94" t="s">
        <v>171</v>
      </c>
      <c r="D52" s="94">
        <f t="shared" si="1"/>
        <v>16518.049886621317</v>
      </c>
      <c r="E52" s="94">
        <v>7284.46</v>
      </c>
    </row>
    <row r="53" spans="1:5" x14ac:dyDescent="0.25">
      <c r="A53" s="100" t="s">
        <v>172</v>
      </c>
      <c r="B53" s="94">
        <v>0.03</v>
      </c>
      <c r="C53" s="94" t="s">
        <v>173</v>
      </c>
      <c r="D53" s="94">
        <f t="shared" si="1"/>
        <v>12958</v>
      </c>
      <c r="E53" s="94">
        <v>388.74</v>
      </c>
    </row>
    <row r="54" spans="1:5" ht="18.75" customHeight="1" x14ac:dyDescent="0.25">
      <c r="A54" s="168" t="s">
        <v>163</v>
      </c>
      <c r="B54" s="169"/>
      <c r="C54" s="169"/>
      <c r="D54" s="169"/>
      <c r="E54" s="170"/>
    </row>
    <row r="55" spans="1:5" x14ac:dyDescent="0.25">
      <c r="A55" s="100" t="s">
        <v>174</v>
      </c>
      <c r="B55" s="94">
        <v>0.01</v>
      </c>
      <c r="C55" s="94" t="s">
        <v>54</v>
      </c>
      <c r="D55" s="94">
        <f t="shared" si="1"/>
        <v>18082</v>
      </c>
      <c r="E55" s="94">
        <v>180.82</v>
      </c>
    </row>
    <row r="56" spans="1:5" ht="30" x14ac:dyDescent="0.25">
      <c r="A56" s="100" t="s">
        <v>175</v>
      </c>
      <c r="B56" s="94">
        <v>0.44500000000000001</v>
      </c>
      <c r="C56" s="94" t="s">
        <v>51</v>
      </c>
      <c r="D56" s="94">
        <f t="shared" si="1"/>
        <v>1814.314606741573</v>
      </c>
      <c r="E56" s="94">
        <v>807.37</v>
      </c>
    </row>
    <row r="57" spans="1:5" ht="30" x14ac:dyDescent="0.25">
      <c r="A57" s="100" t="s">
        <v>99</v>
      </c>
      <c r="B57" s="94">
        <v>1</v>
      </c>
      <c r="C57" s="94" t="s">
        <v>51</v>
      </c>
      <c r="D57" s="94">
        <f t="shared" si="1"/>
        <v>1872.06</v>
      </c>
      <c r="E57" s="94">
        <v>1872.06</v>
      </c>
    </row>
    <row r="58" spans="1:5" ht="45" x14ac:dyDescent="0.25">
      <c r="A58" s="100" t="s">
        <v>176</v>
      </c>
      <c r="B58" s="94">
        <v>0.12</v>
      </c>
      <c r="C58" s="94" t="s">
        <v>51</v>
      </c>
      <c r="D58" s="94">
        <f t="shared" si="1"/>
        <v>1919.5</v>
      </c>
      <c r="E58" s="94">
        <v>230.34</v>
      </c>
    </row>
    <row r="59" spans="1:5" ht="30" x14ac:dyDescent="0.25">
      <c r="A59" s="100" t="s">
        <v>177</v>
      </c>
      <c r="B59" s="94">
        <v>20</v>
      </c>
      <c r="C59" s="94" t="s">
        <v>178</v>
      </c>
      <c r="D59" s="94">
        <f t="shared" si="1"/>
        <v>40.616500000000002</v>
      </c>
      <c r="E59" s="94">
        <v>812.33</v>
      </c>
    </row>
    <row r="60" spans="1:5" x14ac:dyDescent="0.25">
      <c r="A60" s="100" t="s">
        <v>179</v>
      </c>
      <c r="B60" s="94">
        <v>4</v>
      </c>
      <c r="C60" s="94" t="s">
        <v>151</v>
      </c>
      <c r="D60" s="94">
        <f t="shared" si="1"/>
        <v>176.31</v>
      </c>
      <c r="E60" s="94">
        <v>705.24</v>
      </c>
    </row>
    <row r="61" spans="1:5" ht="30" x14ac:dyDescent="0.25">
      <c r="A61" s="100" t="s">
        <v>180</v>
      </c>
      <c r="B61" s="94" t="s">
        <v>192</v>
      </c>
      <c r="C61" s="94" t="s">
        <v>51</v>
      </c>
      <c r="D61" s="94">
        <f>E61</f>
        <v>703.76</v>
      </c>
      <c r="E61" s="94">
        <v>703.76</v>
      </c>
    </row>
    <row r="62" spans="1:5" ht="30" x14ac:dyDescent="0.25">
      <c r="A62" s="100" t="s">
        <v>181</v>
      </c>
      <c r="B62" s="94">
        <v>0.2</v>
      </c>
      <c r="C62" s="94" t="s">
        <v>51</v>
      </c>
      <c r="D62" s="94">
        <f t="shared" si="1"/>
        <v>1266.6500000000001</v>
      </c>
      <c r="E62" s="94">
        <v>253.33</v>
      </c>
    </row>
    <row r="63" spans="1:5" x14ac:dyDescent="0.25">
      <c r="A63" s="100" t="s">
        <v>182</v>
      </c>
      <c r="B63" s="94">
        <v>0.12</v>
      </c>
      <c r="C63" s="94" t="s">
        <v>51</v>
      </c>
      <c r="D63" s="94">
        <f t="shared" si="1"/>
        <v>1267.4166666666667</v>
      </c>
      <c r="E63" s="94">
        <v>152.09</v>
      </c>
    </row>
    <row r="64" spans="1:5" x14ac:dyDescent="0.25">
      <c r="A64" s="100" t="s">
        <v>101</v>
      </c>
      <c r="B64" s="94">
        <v>0.01</v>
      </c>
      <c r="C64" s="94" t="s">
        <v>58</v>
      </c>
      <c r="D64" s="94">
        <f t="shared" si="1"/>
        <v>35292</v>
      </c>
      <c r="E64" s="94">
        <v>352.92</v>
      </c>
    </row>
    <row r="65" spans="1:5" x14ac:dyDescent="0.25">
      <c r="A65" s="100" t="s">
        <v>183</v>
      </c>
      <c r="B65" s="94">
        <v>0.02</v>
      </c>
      <c r="C65" s="94" t="s">
        <v>53</v>
      </c>
      <c r="D65" s="94">
        <f t="shared" si="1"/>
        <v>19427</v>
      </c>
      <c r="E65" s="94">
        <v>388.54</v>
      </c>
    </row>
    <row r="66" spans="1:5" ht="30" x14ac:dyDescent="0.25">
      <c r="A66" s="100" t="s">
        <v>184</v>
      </c>
      <c r="B66" s="94">
        <v>7.0000000000000007E-2</v>
      </c>
      <c r="C66" s="94" t="s">
        <v>53</v>
      </c>
      <c r="D66" s="94">
        <f t="shared" si="1"/>
        <v>40205.714285714283</v>
      </c>
      <c r="E66" s="94">
        <v>2814.4</v>
      </c>
    </row>
    <row r="67" spans="1:5" ht="15.75" customHeight="1" x14ac:dyDescent="0.25">
      <c r="A67" s="168" t="s">
        <v>43</v>
      </c>
      <c r="B67" s="169"/>
      <c r="C67" s="169"/>
      <c r="D67" s="169"/>
      <c r="E67" s="170"/>
    </row>
    <row r="68" spans="1:5" ht="30" x14ac:dyDescent="0.25">
      <c r="A68" s="100" t="s">
        <v>88</v>
      </c>
      <c r="B68" s="94" t="s">
        <v>193</v>
      </c>
      <c r="C68" s="94" t="s">
        <v>40</v>
      </c>
      <c r="D68" s="94">
        <f>E68</f>
        <v>1371.95</v>
      </c>
      <c r="E68" s="94">
        <v>1371.95</v>
      </c>
    </row>
    <row r="69" spans="1:5" ht="19.5" customHeight="1" x14ac:dyDescent="0.25">
      <c r="A69" s="168" t="s">
        <v>185</v>
      </c>
      <c r="B69" s="169"/>
      <c r="C69" s="169"/>
      <c r="D69" s="169"/>
      <c r="E69" s="170"/>
    </row>
    <row r="70" spans="1:5" x14ac:dyDescent="0.25">
      <c r="A70" s="100" t="s">
        <v>186</v>
      </c>
      <c r="B70" s="94" t="s">
        <v>69</v>
      </c>
      <c r="C70" s="94" t="s">
        <v>40</v>
      </c>
      <c r="D70" s="94">
        <f>E70</f>
        <v>240</v>
      </c>
      <c r="E70" s="94">
        <v>240</v>
      </c>
    </row>
    <row r="71" spans="1:5" s="56" customFormat="1" x14ac:dyDescent="0.25">
      <c r="A71" s="54" t="s">
        <v>70</v>
      </c>
      <c r="B71" s="55"/>
      <c r="C71" s="55"/>
      <c r="D71" s="55"/>
      <c r="E71" s="55"/>
    </row>
    <row r="72" spans="1:5" s="56" customFormat="1" x14ac:dyDescent="0.25">
      <c r="A72" s="57" t="s">
        <v>71</v>
      </c>
      <c r="B72" s="51" t="s">
        <v>39</v>
      </c>
      <c r="C72" s="51" t="s">
        <v>40</v>
      </c>
      <c r="D72" s="51">
        <f>E72</f>
        <v>8244.5359999999982</v>
      </c>
      <c r="E72" s="51">
        <f>SUM(E16:E70)*10%</f>
        <v>8244.5359999999982</v>
      </c>
    </row>
    <row r="73" spans="1:5" x14ac:dyDescent="0.25">
      <c r="A73" s="103" t="s">
        <v>72</v>
      </c>
      <c r="B73" s="94"/>
      <c r="C73" s="94"/>
      <c r="D73" s="96"/>
      <c r="E73" s="104">
        <f>SUM(E16:E72)</f>
        <v>90689.895999999979</v>
      </c>
    </row>
    <row r="75" spans="1:5" ht="39.75" customHeight="1" x14ac:dyDescent="0.25">
      <c r="A75" s="167" t="s">
        <v>196</v>
      </c>
      <c r="B75" s="167"/>
      <c r="C75" s="167"/>
      <c r="D75" s="167"/>
      <c r="E75" s="167"/>
    </row>
    <row r="76" spans="1:5" ht="16.5" customHeight="1" x14ac:dyDescent="0.25">
      <c r="A76" s="167" t="s">
        <v>187</v>
      </c>
      <c r="B76" s="167"/>
      <c r="C76" s="167"/>
      <c r="D76" s="167"/>
      <c r="E76" s="167"/>
    </row>
    <row r="77" spans="1:5" ht="18" customHeight="1" x14ac:dyDescent="0.25">
      <c r="A77" s="167" t="s">
        <v>188</v>
      </c>
      <c r="B77" s="167"/>
      <c r="C77" s="167"/>
      <c r="D77" s="167"/>
      <c r="E77" s="167"/>
    </row>
    <row r="78" spans="1:5" ht="30.75" customHeight="1" x14ac:dyDescent="0.25">
      <c r="A78" s="167" t="s">
        <v>189</v>
      </c>
      <c r="B78" s="167"/>
      <c r="C78" s="167"/>
      <c r="D78" s="167"/>
      <c r="E78" s="167"/>
    </row>
    <row r="79" spans="1:5" ht="24.75" customHeight="1" x14ac:dyDescent="0.25">
      <c r="B79" s="88"/>
      <c r="C79" s="88"/>
      <c r="D79" s="88"/>
    </row>
    <row r="80" spans="1:5" ht="18.75" customHeight="1" x14ac:dyDescent="0.25">
      <c r="A80" s="101" t="s">
        <v>190</v>
      </c>
    </row>
    <row r="81" spans="1:4" ht="15.75" customHeight="1" x14ac:dyDescent="0.25">
      <c r="A81" s="91" t="s">
        <v>195</v>
      </c>
    </row>
    <row r="82" spans="1:4" ht="10.5" customHeight="1" x14ac:dyDescent="0.25">
      <c r="B82" s="89"/>
      <c r="D82" s="92" t="s">
        <v>81</v>
      </c>
    </row>
    <row r="84" spans="1:4" x14ac:dyDescent="0.25">
      <c r="A84" s="101" t="s">
        <v>191</v>
      </c>
    </row>
    <row r="85" spans="1:4" ht="10.5" customHeight="1" x14ac:dyDescent="0.25">
      <c r="B85" s="89"/>
      <c r="D85" s="92" t="s">
        <v>81</v>
      </c>
    </row>
    <row r="86" spans="1:4" ht="11.25" customHeight="1" x14ac:dyDescent="0.25"/>
  </sheetData>
  <mergeCells count="17">
    <mergeCell ref="A75:E75"/>
    <mergeCell ref="A76:E76"/>
    <mergeCell ref="A77:E77"/>
    <mergeCell ref="A78:E78"/>
    <mergeCell ref="A17:E17"/>
    <mergeCell ref="A24:E24"/>
    <mergeCell ref="A29:E29"/>
    <mergeCell ref="A47:E47"/>
    <mergeCell ref="A54:E54"/>
    <mergeCell ref="A69:E69"/>
    <mergeCell ref="A67:E67"/>
    <mergeCell ref="A13:E13"/>
    <mergeCell ref="A8:E8"/>
    <mergeCell ref="A9:E9"/>
    <mergeCell ref="A10:E10"/>
    <mergeCell ref="A11:E11"/>
    <mergeCell ref="A12:E1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5" t="s">
        <v>198</v>
      </c>
      <c r="B1" s="145"/>
      <c r="C1" s="145"/>
      <c r="D1" s="145"/>
      <c r="E1" s="145"/>
      <c r="F1" s="14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199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6" t="s">
        <v>1</v>
      </c>
      <c r="B5" s="146"/>
      <c r="C5" s="146"/>
      <c r="D5" s="146"/>
      <c r="E5" s="146"/>
      <c r="F5" s="14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518.70000000000005</v>
      </c>
      <c r="E6" s="76" t="s">
        <v>4</v>
      </c>
      <c r="F6" s="79">
        <v>489.8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7"/>
      <c r="R6" s="148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83">
        <v>0</v>
      </c>
      <c r="E7" s="76" t="s">
        <v>7</v>
      </c>
      <c r="F7" s="79">
        <v>320.10000000000002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7"/>
      <c r="R7" s="149"/>
      <c r="S7" s="16"/>
    </row>
    <row r="8" spans="1:19" s="17" customFormat="1" ht="33.75" customHeight="1" x14ac:dyDescent="0.25">
      <c r="A8" s="85" t="s">
        <v>8</v>
      </c>
      <c r="B8" s="77">
        <v>8</v>
      </c>
      <c r="C8" s="76" t="s">
        <v>9</v>
      </c>
      <c r="D8" s="79">
        <v>45.8</v>
      </c>
      <c r="E8" s="76" t="s">
        <v>10</v>
      </c>
      <c r="F8" s="79">
        <v>79.8</v>
      </c>
      <c r="G8" s="6"/>
      <c r="H8" s="8"/>
      <c r="I8" s="9"/>
      <c r="J8" s="10"/>
      <c r="K8" s="84"/>
      <c r="L8" s="12"/>
      <c r="M8" s="12"/>
      <c r="N8" s="12"/>
      <c r="O8" s="12"/>
      <c r="P8" s="13"/>
      <c r="Q8" s="147"/>
      <c r="R8" s="148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4"/>
      <c r="L9" s="12"/>
      <c r="M9" s="12"/>
      <c r="N9" s="12"/>
      <c r="O9" s="12"/>
      <c r="P9" s="6"/>
      <c r="Q9" s="84"/>
      <c r="R9" s="85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0" t="s">
        <v>11</v>
      </c>
      <c r="B11" s="151"/>
      <c r="C11" s="151"/>
      <c r="D11" s="151"/>
      <c r="E11" s="152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53" t="s">
        <v>13</v>
      </c>
      <c r="B12" s="154"/>
      <c r="C12" s="154"/>
      <c r="D12" s="154"/>
      <c r="E12" s="155"/>
      <c r="F12" s="71">
        <v>-33593.723999999966</v>
      </c>
      <c r="G12" s="72"/>
    </row>
    <row r="13" spans="1:19" s="73" customFormat="1" ht="30" customHeight="1" x14ac:dyDescent="0.25">
      <c r="A13" s="153" t="s">
        <v>14</v>
      </c>
      <c r="B13" s="154"/>
      <c r="C13" s="154"/>
      <c r="D13" s="154"/>
      <c r="E13" s="155"/>
      <c r="F13" s="71">
        <v>21427.449999999983</v>
      </c>
    </row>
    <row r="14" spans="1:19" s="73" customFormat="1" ht="30" customHeight="1" x14ac:dyDescent="0.25">
      <c r="A14" s="153" t="s">
        <v>15</v>
      </c>
      <c r="B14" s="154"/>
      <c r="C14" s="154"/>
      <c r="D14" s="154"/>
      <c r="E14" s="155"/>
      <c r="F14" s="74">
        <f>SUM(F15:F17)</f>
        <v>95855.76</v>
      </c>
    </row>
    <row r="15" spans="1:19" s="27" customFormat="1" ht="27.75" customHeight="1" x14ac:dyDescent="0.25">
      <c r="A15" s="142" t="s">
        <v>16</v>
      </c>
      <c r="B15" s="143"/>
      <c r="C15" s="143"/>
      <c r="D15" s="143"/>
      <c r="E15" s="144"/>
      <c r="F15" s="70">
        <v>95855.76</v>
      </c>
    </row>
    <row r="16" spans="1:19" s="27" customFormat="1" ht="24.75" hidden="1" customHeight="1" x14ac:dyDescent="0.25">
      <c r="A16" s="142" t="s">
        <v>17</v>
      </c>
      <c r="B16" s="143"/>
      <c r="C16" s="143"/>
      <c r="D16" s="143"/>
      <c r="E16" s="144"/>
      <c r="F16" s="70"/>
    </row>
    <row r="17" spans="1:19" s="27" customFormat="1" ht="30" hidden="1" customHeight="1" x14ac:dyDescent="0.25">
      <c r="A17" s="142" t="s">
        <v>18</v>
      </c>
      <c r="B17" s="143"/>
      <c r="C17" s="143"/>
      <c r="D17" s="143"/>
      <c r="E17" s="144"/>
      <c r="F17" s="70"/>
    </row>
    <row r="18" spans="1:19" s="73" customFormat="1" ht="30" customHeight="1" x14ac:dyDescent="0.25">
      <c r="A18" s="153" t="s">
        <v>19</v>
      </c>
      <c r="B18" s="154"/>
      <c r="C18" s="154"/>
      <c r="D18" s="154"/>
      <c r="E18" s="155"/>
      <c r="F18" s="74">
        <f>SUM(F19:F21)</f>
        <v>82939.16</v>
      </c>
    </row>
    <row r="19" spans="1:19" s="27" customFormat="1" ht="28.5" customHeight="1" x14ac:dyDescent="0.25">
      <c r="A19" s="142" t="s">
        <v>16</v>
      </c>
      <c r="B19" s="143"/>
      <c r="C19" s="143"/>
      <c r="D19" s="143"/>
      <c r="E19" s="144"/>
      <c r="F19" s="70">
        <v>82939.16</v>
      </c>
    </row>
    <row r="20" spans="1:19" s="27" customFormat="1" ht="30" hidden="1" customHeight="1" x14ac:dyDescent="0.25">
      <c r="A20" s="142" t="s">
        <v>17</v>
      </c>
      <c r="B20" s="143"/>
      <c r="C20" s="143"/>
      <c r="D20" s="143"/>
      <c r="E20" s="144"/>
      <c r="F20" s="70"/>
    </row>
    <row r="21" spans="1:19" s="30" customFormat="1" ht="30" hidden="1" customHeight="1" x14ac:dyDescent="0.2">
      <c r="A21" s="142" t="s">
        <v>18</v>
      </c>
      <c r="B21" s="143"/>
      <c r="C21" s="143"/>
      <c r="D21" s="143"/>
      <c r="E21" s="144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53" t="s">
        <v>20</v>
      </c>
      <c r="B22" s="154"/>
      <c r="C22" s="154"/>
      <c r="D22" s="154"/>
      <c r="E22" s="155"/>
      <c r="F22" s="74">
        <f>F12+F18</f>
        <v>49345.436000000038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53" t="s">
        <v>21</v>
      </c>
      <c r="B23" s="154"/>
      <c r="C23" s="154"/>
      <c r="D23" s="154"/>
      <c r="E23" s="155"/>
      <c r="F23" s="74">
        <f>Лист2!E78</f>
        <v>116813.47700000003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53" t="s">
        <v>22</v>
      </c>
      <c r="B24" s="154"/>
      <c r="C24" s="154"/>
      <c r="D24" s="154"/>
      <c r="E24" s="155"/>
      <c r="F24" s="74">
        <f>F22-F23</f>
        <v>-67468.040999999997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53" t="s">
        <v>23</v>
      </c>
      <c r="B25" s="154"/>
      <c r="C25" s="154"/>
      <c r="D25" s="154"/>
      <c r="E25" s="155"/>
      <c r="F25" s="71">
        <f>F13+F14-F18</f>
        <v>34344.049999999974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6" t="s">
        <v>24</v>
      </c>
      <c r="B27" s="156"/>
      <c r="C27" s="156"/>
      <c r="D27" s="156"/>
    </row>
    <row r="28" spans="1:19" s="1" customFormat="1" ht="21.75" customHeight="1" x14ac:dyDescent="0.25">
      <c r="A28" s="157" t="s">
        <v>25</v>
      </c>
      <c r="B28" s="157"/>
      <c r="C28" s="157"/>
      <c r="D28" s="157"/>
    </row>
    <row r="29" spans="1:19" s="1" customFormat="1" ht="22.5" customHeight="1" x14ac:dyDescent="0.25">
      <c r="A29" s="156" t="s">
        <v>26</v>
      </c>
      <c r="B29" s="156"/>
      <c r="C29" s="156"/>
      <c r="D29" s="156"/>
    </row>
    <row r="30" spans="1:19" s="1" customFormat="1" ht="22.5" customHeight="1" x14ac:dyDescent="0.25">
      <c r="A30" s="156" t="s">
        <v>27</v>
      </c>
      <c r="B30" s="156"/>
      <c r="C30" s="156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5703125" style="105" customWidth="1"/>
    <col min="2" max="2" width="13.85546875" style="105" customWidth="1"/>
    <col min="3" max="3" width="13.5703125" style="105" customWidth="1"/>
    <col min="4" max="4" width="15.140625" style="105" customWidth="1"/>
    <col min="5" max="5" width="14.7109375" style="105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171"/>
      <c r="B1" s="171"/>
      <c r="C1" s="171"/>
      <c r="D1" s="171"/>
      <c r="E1" s="171"/>
    </row>
    <row r="2" spans="1:5" s="105" customFormat="1" x14ac:dyDescent="0.25">
      <c r="A2" s="171" t="s">
        <v>125</v>
      </c>
      <c r="B2" s="171"/>
      <c r="C2" s="171"/>
      <c r="D2" s="171"/>
      <c r="E2" s="171"/>
    </row>
    <row r="3" spans="1:5" s="105" customFormat="1" ht="15.75" customHeight="1" x14ac:dyDescent="0.25">
      <c r="B3" s="171" t="s">
        <v>197</v>
      </c>
      <c r="C3" s="171"/>
      <c r="D3" s="171"/>
      <c r="E3" s="171"/>
    </row>
    <row r="4" spans="1:5" s="105" customFormat="1" x14ac:dyDescent="0.25">
      <c r="A4" s="172" t="s">
        <v>126</v>
      </c>
      <c r="B4" s="172"/>
      <c r="C4" s="172"/>
      <c r="D4" s="172"/>
      <c r="E4" s="172"/>
    </row>
    <row r="5" spans="1:5" s="105" customFormat="1" x14ac:dyDescent="0.25">
      <c r="A5" s="172" t="s">
        <v>127</v>
      </c>
      <c r="B5" s="172"/>
      <c r="C5" s="172"/>
      <c r="D5" s="172"/>
      <c r="E5" s="172"/>
    </row>
    <row r="6" spans="1:5" s="105" customFormat="1" ht="26.25" customHeight="1" x14ac:dyDescent="0.25">
      <c r="A6" s="171" t="s">
        <v>128</v>
      </c>
      <c r="B6" s="171"/>
      <c r="C6" s="171"/>
      <c r="D6" s="171"/>
      <c r="E6" s="105" t="s">
        <v>200</v>
      </c>
    </row>
    <row r="7" spans="1:5" s="105" customFormat="1" x14ac:dyDescent="0.25">
      <c r="A7" s="171"/>
      <c r="B7" s="171"/>
      <c r="C7" s="171"/>
      <c r="D7" s="171"/>
      <c r="E7" s="171"/>
    </row>
    <row r="8" spans="1:5" s="105" customFormat="1" ht="28.5" customHeight="1" x14ac:dyDescent="0.25">
      <c r="A8" s="173" t="s">
        <v>201</v>
      </c>
      <c r="B8" s="173"/>
      <c r="C8" s="173"/>
      <c r="D8" s="173"/>
      <c r="E8" s="173"/>
    </row>
    <row r="9" spans="1:5" s="105" customFormat="1" ht="29.25" customHeight="1" x14ac:dyDescent="0.25">
      <c r="A9" s="173" t="s">
        <v>130</v>
      </c>
      <c r="B9" s="173"/>
      <c r="C9" s="173"/>
      <c r="D9" s="173"/>
      <c r="E9" s="173"/>
    </row>
    <row r="10" spans="1:5" s="105" customFormat="1" ht="30" customHeight="1" x14ac:dyDescent="0.25">
      <c r="A10" s="173" t="s">
        <v>131</v>
      </c>
      <c r="B10" s="173"/>
      <c r="C10" s="173"/>
      <c r="D10" s="173"/>
      <c r="E10" s="173"/>
    </row>
    <row r="11" spans="1:5" s="105" customFormat="1" ht="30" customHeight="1" x14ac:dyDescent="0.25">
      <c r="A11" s="173" t="s">
        <v>132</v>
      </c>
      <c r="B11" s="173"/>
      <c r="C11" s="173"/>
      <c r="D11" s="173"/>
      <c r="E11" s="173"/>
    </row>
    <row r="12" spans="1:5" s="105" customFormat="1" ht="29.25" customHeight="1" x14ac:dyDescent="0.25">
      <c r="A12" s="173" t="s">
        <v>133</v>
      </c>
      <c r="B12" s="173"/>
      <c r="C12" s="173"/>
      <c r="D12" s="173"/>
      <c r="E12" s="173"/>
    </row>
    <row r="13" spans="1:5" s="105" customFormat="1" ht="28.5" customHeight="1" x14ac:dyDescent="0.25">
      <c r="A13" s="173" t="s">
        <v>134</v>
      </c>
      <c r="B13" s="173"/>
      <c r="C13" s="173"/>
      <c r="D13" s="173"/>
      <c r="E13" s="173"/>
    </row>
    <row r="14" spans="1:5" s="105" customFormat="1" ht="15.75" customHeight="1" x14ac:dyDescent="0.25">
      <c r="A14" s="171"/>
      <c r="B14" s="171"/>
      <c r="C14" s="171"/>
      <c r="D14" s="171"/>
      <c r="E14" s="171"/>
    </row>
    <row r="15" spans="1:5" s="105" customFormat="1" ht="135" x14ac:dyDescent="0.25">
      <c r="A15" s="107" t="s">
        <v>32</v>
      </c>
      <c r="B15" s="108" t="s">
        <v>136</v>
      </c>
      <c r="C15" s="108" t="s">
        <v>34</v>
      </c>
      <c r="D15" s="108" t="s">
        <v>135</v>
      </c>
      <c r="E15" s="108" t="s">
        <v>36</v>
      </c>
    </row>
    <row r="16" spans="1:5" s="105" customFormat="1" x14ac:dyDescent="0.25">
      <c r="A16" s="118" t="s">
        <v>37</v>
      </c>
      <c r="B16" s="113"/>
      <c r="C16" s="113"/>
      <c r="D16" s="113"/>
      <c r="E16" s="113"/>
    </row>
    <row r="17" spans="1:5" s="105" customFormat="1" x14ac:dyDescent="0.25">
      <c r="A17" s="107" t="s">
        <v>38</v>
      </c>
      <c r="B17" s="114" t="s">
        <v>39</v>
      </c>
      <c r="C17" s="114" t="s">
        <v>40</v>
      </c>
      <c r="D17" s="114">
        <v>0.13</v>
      </c>
      <c r="E17" s="114">
        <v>809.17</v>
      </c>
    </row>
    <row r="18" spans="1:5" s="105" customFormat="1" ht="28.5" x14ac:dyDescent="0.25">
      <c r="A18" s="118" t="s">
        <v>137</v>
      </c>
      <c r="B18" s="113"/>
      <c r="C18" s="113"/>
      <c r="D18" s="113"/>
      <c r="E18" s="113"/>
    </row>
    <row r="19" spans="1:5" s="105" customFormat="1" x14ac:dyDescent="0.25">
      <c r="A19" s="107" t="s">
        <v>202</v>
      </c>
      <c r="B19" s="114" t="s">
        <v>69</v>
      </c>
      <c r="C19" s="114" t="s">
        <v>65</v>
      </c>
      <c r="D19" s="114">
        <f>E19</f>
        <v>1099.2</v>
      </c>
      <c r="E19" s="114">
        <v>1099.2</v>
      </c>
    </row>
    <row r="20" spans="1:5" s="105" customFormat="1" x14ac:dyDescent="0.25">
      <c r="A20" s="107" t="s">
        <v>203</v>
      </c>
      <c r="B20" s="114">
        <v>0.03</v>
      </c>
      <c r="C20" s="114" t="s">
        <v>62</v>
      </c>
      <c r="D20" s="114">
        <f>E20/B20</f>
        <v>19270.333333333336</v>
      </c>
      <c r="E20" s="114">
        <v>578.11</v>
      </c>
    </row>
    <row r="21" spans="1:5" s="105" customFormat="1" ht="30" x14ac:dyDescent="0.25">
      <c r="A21" s="107" t="s">
        <v>204</v>
      </c>
      <c r="B21" s="114" t="s">
        <v>69</v>
      </c>
      <c r="C21" s="114" t="s">
        <v>62</v>
      </c>
      <c r="D21" s="114">
        <f>E21</f>
        <v>505.75</v>
      </c>
      <c r="E21" s="114">
        <v>505.75</v>
      </c>
    </row>
    <row r="22" spans="1:5" s="105" customFormat="1" x14ac:dyDescent="0.25">
      <c r="A22" s="107" t="s">
        <v>205</v>
      </c>
      <c r="B22" s="114">
        <v>0.25</v>
      </c>
      <c r="C22" s="114" t="s">
        <v>60</v>
      </c>
      <c r="D22" s="114">
        <f t="shared" ref="D22:D28" si="0">E22/B22</f>
        <v>646.12</v>
      </c>
      <c r="E22" s="114">
        <v>161.53</v>
      </c>
    </row>
    <row r="23" spans="1:5" s="105" customFormat="1" x14ac:dyDescent="0.25">
      <c r="A23" s="107" t="s">
        <v>206</v>
      </c>
      <c r="B23" s="114">
        <v>0.25</v>
      </c>
      <c r="C23" s="114" t="s">
        <v>60</v>
      </c>
      <c r="D23" s="114">
        <f t="shared" si="0"/>
        <v>677.48</v>
      </c>
      <c r="E23" s="114">
        <v>169.37</v>
      </c>
    </row>
    <row r="24" spans="1:5" s="105" customFormat="1" x14ac:dyDescent="0.25">
      <c r="A24" s="107" t="s">
        <v>207</v>
      </c>
      <c r="B24" s="114">
        <v>3.6999999999999998E-2</v>
      </c>
      <c r="C24" s="114" t="s">
        <v>62</v>
      </c>
      <c r="D24" s="114">
        <f t="shared" si="0"/>
        <v>30123.243243243243</v>
      </c>
      <c r="E24" s="114">
        <v>1114.56</v>
      </c>
    </row>
    <row r="25" spans="1:5" s="105" customFormat="1" x14ac:dyDescent="0.25">
      <c r="A25" s="107" t="s">
        <v>208</v>
      </c>
      <c r="B25" s="114">
        <v>0.5</v>
      </c>
      <c r="C25" s="114" t="s">
        <v>60</v>
      </c>
      <c r="D25" s="114">
        <f t="shared" si="0"/>
        <v>2182.7399999999998</v>
      </c>
      <c r="E25" s="114">
        <v>1091.3699999999999</v>
      </c>
    </row>
    <row r="26" spans="1:5" s="105" customFormat="1" ht="30" x14ac:dyDescent="0.25">
      <c r="A26" s="107" t="s">
        <v>209</v>
      </c>
      <c r="B26" s="114">
        <v>0.25</v>
      </c>
      <c r="C26" s="114" t="s">
        <v>60</v>
      </c>
      <c r="D26" s="114">
        <f t="shared" si="0"/>
        <v>935.44</v>
      </c>
      <c r="E26" s="114">
        <v>233.86</v>
      </c>
    </row>
    <row r="27" spans="1:5" s="105" customFormat="1" x14ac:dyDescent="0.25">
      <c r="A27" s="107" t="s">
        <v>210</v>
      </c>
      <c r="B27" s="114">
        <v>0.25</v>
      </c>
      <c r="C27" s="114" t="s">
        <v>60</v>
      </c>
      <c r="D27" s="114">
        <f t="shared" si="0"/>
        <v>2476.64</v>
      </c>
      <c r="E27" s="114">
        <v>619.16</v>
      </c>
    </row>
    <row r="28" spans="1:5" s="105" customFormat="1" x14ac:dyDescent="0.25">
      <c r="A28" s="107" t="s">
        <v>211</v>
      </c>
      <c r="B28" s="114">
        <v>0.05</v>
      </c>
      <c r="C28" s="114" t="s">
        <v>62</v>
      </c>
      <c r="D28" s="114">
        <f t="shared" si="0"/>
        <v>51536.800000000003</v>
      </c>
      <c r="E28" s="114">
        <v>2576.84</v>
      </c>
    </row>
    <row r="29" spans="1:5" s="105" customFormat="1" x14ac:dyDescent="0.25">
      <c r="A29" s="107" t="s">
        <v>139</v>
      </c>
      <c r="B29" s="114" t="s">
        <v>64</v>
      </c>
      <c r="C29" s="114" t="s">
        <v>65</v>
      </c>
      <c r="D29" s="114">
        <f>E29</f>
        <v>35977.03</v>
      </c>
      <c r="E29" s="114">
        <v>35977.03</v>
      </c>
    </row>
    <row r="30" spans="1:5" s="105" customFormat="1" x14ac:dyDescent="0.25">
      <c r="A30" s="107" t="s">
        <v>140</v>
      </c>
      <c r="B30" s="114" t="s">
        <v>64</v>
      </c>
      <c r="C30" s="114" t="s">
        <v>65</v>
      </c>
      <c r="D30" s="114">
        <f>E30</f>
        <v>82.83</v>
      </c>
      <c r="E30" s="114">
        <v>82.83</v>
      </c>
    </row>
    <row r="31" spans="1:5" s="105" customFormat="1" ht="28.5" x14ac:dyDescent="0.25">
      <c r="A31" s="118" t="s">
        <v>142</v>
      </c>
      <c r="B31" s="113"/>
      <c r="C31" s="113"/>
      <c r="D31" s="113"/>
      <c r="E31" s="113"/>
    </row>
    <row r="32" spans="1:5" s="105" customFormat="1" x14ac:dyDescent="0.25">
      <c r="A32" s="107" t="s">
        <v>212</v>
      </c>
      <c r="B32" s="114">
        <v>1</v>
      </c>
      <c r="C32" s="114" t="s">
        <v>60</v>
      </c>
      <c r="D32" s="114">
        <f>E32/B32</f>
        <v>1973.83</v>
      </c>
      <c r="E32" s="114">
        <v>1973.83</v>
      </c>
    </row>
    <row r="33" spans="1:5" s="105" customFormat="1" x14ac:dyDescent="0.25">
      <c r="A33" s="107" t="s">
        <v>213</v>
      </c>
      <c r="B33" s="114">
        <v>1</v>
      </c>
      <c r="C33" s="114" t="s">
        <v>49</v>
      </c>
      <c r="D33" s="114">
        <f t="shared" ref="D33:D69" si="1">E33/B33</f>
        <v>724.61</v>
      </c>
      <c r="E33" s="114">
        <v>724.61</v>
      </c>
    </row>
    <row r="34" spans="1:5" s="105" customFormat="1" ht="30" x14ac:dyDescent="0.25">
      <c r="A34" s="107" t="s">
        <v>214</v>
      </c>
      <c r="B34" s="114" t="s">
        <v>69</v>
      </c>
      <c r="C34" s="114" t="s">
        <v>51</v>
      </c>
      <c r="D34" s="114">
        <f>E34</f>
        <v>882.45</v>
      </c>
      <c r="E34" s="114">
        <v>882.45</v>
      </c>
    </row>
    <row r="35" spans="1:5" s="105" customFormat="1" ht="30" x14ac:dyDescent="0.25">
      <c r="A35" s="107" t="s">
        <v>215</v>
      </c>
      <c r="B35" s="114">
        <v>0.01</v>
      </c>
      <c r="C35" s="114" t="s">
        <v>53</v>
      </c>
      <c r="D35" s="114">
        <f t="shared" si="1"/>
        <v>30407</v>
      </c>
      <c r="E35" s="114">
        <v>304.07</v>
      </c>
    </row>
    <row r="36" spans="1:5" s="105" customFormat="1" x14ac:dyDescent="0.25">
      <c r="A36" s="107" t="s">
        <v>216</v>
      </c>
      <c r="B36" s="114">
        <v>1</v>
      </c>
      <c r="C36" s="114" t="s">
        <v>217</v>
      </c>
      <c r="D36" s="114">
        <f t="shared" si="1"/>
        <v>1859.86</v>
      </c>
      <c r="E36" s="114">
        <v>1859.86</v>
      </c>
    </row>
    <row r="37" spans="1:5" s="105" customFormat="1" x14ac:dyDescent="0.25">
      <c r="A37" s="107" t="s">
        <v>218</v>
      </c>
      <c r="B37" s="114">
        <v>2</v>
      </c>
      <c r="C37" s="114" t="s">
        <v>149</v>
      </c>
      <c r="D37" s="114">
        <f t="shared" si="1"/>
        <v>100.88</v>
      </c>
      <c r="E37" s="114">
        <v>201.76</v>
      </c>
    </row>
    <row r="38" spans="1:5" s="105" customFormat="1" x14ac:dyDescent="0.25">
      <c r="A38" s="107" t="s">
        <v>46</v>
      </c>
      <c r="B38" s="114">
        <v>1</v>
      </c>
      <c r="C38" s="114" t="s">
        <v>47</v>
      </c>
      <c r="D38" s="114">
        <f t="shared" si="1"/>
        <v>1012.36</v>
      </c>
      <c r="E38" s="114">
        <v>1012.36</v>
      </c>
    </row>
    <row r="39" spans="1:5" s="105" customFormat="1" x14ac:dyDescent="0.25">
      <c r="A39" s="107" t="s">
        <v>239</v>
      </c>
      <c r="B39" s="114">
        <v>1</v>
      </c>
      <c r="C39" s="114" t="s">
        <v>149</v>
      </c>
      <c r="D39" s="114">
        <f t="shared" si="1"/>
        <v>805.34</v>
      </c>
      <c r="E39" s="114">
        <v>805.34</v>
      </c>
    </row>
    <row r="40" spans="1:5" s="105" customFormat="1" x14ac:dyDescent="0.25">
      <c r="A40" s="107" t="s">
        <v>219</v>
      </c>
      <c r="B40" s="114">
        <v>0.17</v>
      </c>
      <c r="C40" s="114" t="s">
        <v>51</v>
      </c>
      <c r="D40" s="114">
        <f t="shared" si="1"/>
        <v>1813.705882352941</v>
      </c>
      <c r="E40" s="114">
        <v>308.33</v>
      </c>
    </row>
    <row r="41" spans="1:5" s="105" customFormat="1" ht="30" x14ac:dyDescent="0.25">
      <c r="A41" s="107" t="s">
        <v>153</v>
      </c>
      <c r="B41" s="114">
        <v>1</v>
      </c>
      <c r="C41" s="114" t="s">
        <v>154</v>
      </c>
      <c r="D41" s="114">
        <f t="shared" si="1"/>
        <v>1104.73</v>
      </c>
      <c r="E41" s="114">
        <v>1104.73</v>
      </c>
    </row>
    <row r="42" spans="1:5" s="105" customFormat="1" ht="30" x14ac:dyDescent="0.25">
      <c r="A42" s="107" t="s">
        <v>220</v>
      </c>
      <c r="B42" s="114">
        <v>0.1</v>
      </c>
      <c r="C42" s="114" t="s">
        <v>51</v>
      </c>
      <c r="D42" s="114">
        <f t="shared" si="1"/>
        <v>4018.7999999999997</v>
      </c>
      <c r="E42" s="114">
        <v>401.88</v>
      </c>
    </row>
    <row r="43" spans="1:5" s="105" customFormat="1" x14ac:dyDescent="0.25">
      <c r="A43" s="107" t="s">
        <v>94</v>
      </c>
      <c r="B43" s="114">
        <v>0.04</v>
      </c>
      <c r="C43" s="114" t="s">
        <v>54</v>
      </c>
      <c r="D43" s="114">
        <f t="shared" si="1"/>
        <v>30356.25</v>
      </c>
      <c r="E43" s="114">
        <v>1214.25</v>
      </c>
    </row>
    <row r="44" spans="1:5" s="105" customFormat="1" ht="30" x14ac:dyDescent="0.25">
      <c r="A44" s="107" t="s">
        <v>50</v>
      </c>
      <c r="B44" s="114">
        <v>0.88600000000000001</v>
      </c>
      <c r="C44" s="114" t="s">
        <v>51</v>
      </c>
      <c r="D44" s="114">
        <f t="shared" si="1"/>
        <v>1909.7629796839728</v>
      </c>
      <c r="E44" s="114">
        <v>1692.05</v>
      </c>
    </row>
    <row r="45" spans="1:5" s="105" customFormat="1" ht="30" x14ac:dyDescent="0.25">
      <c r="A45" s="107" t="s">
        <v>52</v>
      </c>
      <c r="B45" s="114">
        <v>0.01</v>
      </c>
      <c r="C45" s="114" t="s">
        <v>53</v>
      </c>
      <c r="D45" s="114">
        <f t="shared" si="1"/>
        <v>30123</v>
      </c>
      <c r="E45" s="114">
        <v>301.23</v>
      </c>
    </row>
    <row r="46" spans="1:5" s="105" customFormat="1" x14ac:dyDescent="0.25">
      <c r="A46" s="107" t="s">
        <v>157</v>
      </c>
      <c r="B46" s="114">
        <v>0.02</v>
      </c>
      <c r="C46" s="114" t="s">
        <v>49</v>
      </c>
      <c r="D46" s="114">
        <f t="shared" si="1"/>
        <v>17255.5</v>
      </c>
      <c r="E46" s="114">
        <v>345.11</v>
      </c>
    </row>
    <row r="47" spans="1:5" s="105" customFormat="1" ht="30" x14ac:dyDescent="0.25">
      <c r="A47" s="107" t="s">
        <v>96</v>
      </c>
      <c r="B47" s="114">
        <v>2</v>
      </c>
      <c r="C47" s="114" t="s">
        <v>97</v>
      </c>
      <c r="D47" s="114">
        <f t="shared" si="1"/>
        <v>253.44</v>
      </c>
      <c r="E47" s="114">
        <v>506.88</v>
      </c>
    </row>
    <row r="48" spans="1:5" s="105" customFormat="1" x14ac:dyDescent="0.25">
      <c r="A48" s="107" t="s">
        <v>221</v>
      </c>
      <c r="B48" s="114">
        <v>2</v>
      </c>
      <c r="C48" s="114" t="s">
        <v>149</v>
      </c>
      <c r="D48" s="114">
        <f t="shared" si="1"/>
        <v>81.010000000000005</v>
      </c>
      <c r="E48" s="114">
        <v>162.02000000000001</v>
      </c>
    </row>
    <row r="49" spans="1:5" s="105" customFormat="1" x14ac:dyDescent="0.25">
      <c r="A49" s="107" t="s">
        <v>159</v>
      </c>
      <c r="B49" s="114">
        <v>1</v>
      </c>
      <c r="C49" s="114" t="s">
        <v>60</v>
      </c>
      <c r="D49" s="114">
        <f t="shared" si="1"/>
        <v>4397.99</v>
      </c>
      <c r="E49" s="114">
        <v>4397.99</v>
      </c>
    </row>
    <row r="50" spans="1:5" s="105" customFormat="1" x14ac:dyDescent="0.25">
      <c r="A50" s="107" t="s">
        <v>160</v>
      </c>
      <c r="B50" s="114">
        <v>1</v>
      </c>
      <c r="C50" s="114" t="s">
        <v>47</v>
      </c>
      <c r="D50" s="114">
        <f t="shared" si="1"/>
        <v>3586.11</v>
      </c>
      <c r="E50" s="114">
        <v>3586.11</v>
      </c>
    </row>
    <row r="51" spans="1:5" s="105" customFormat="1" ht="30" x14ac:dyDescent="0.25">
      <c r="A51" s="107" t="s">
        <v>161</v>
      </c>
      <c r="B51" s="114">
        <v>1</v>
      </c>
      <c r="C51" s="114" t="s">
        <v>56</v>
      </c>
      <c r="D51" s="114">
        <f t="shared" si="1"/>
        <v>868.12</v>
      </c>
      <c r="E51" s="114">
        <v>868.12</v>
      </c>
    </row>
    <row r="52" spans="1:5" s="105" customFormat="1" ht="30" x14ac:dyDescent="0.25">
      <c r="A52" s="107" t="s">
        <v>162</v>
      </c>
      <c r="B52" s="114">
        <v>0.01</v>
      </c>
      <c r="C52" s="114" t="s">
        <v>56</v>
      </c>
      <c r="D52" s="114">
        <f t="shared" si="1"/>
        <v>30424</v>
      </c>
      <c r="E52" s="114">
        <v>304.24</v>
      </c>
    </row>
    <row r="53" spans="1:5" s="105" customFormat="1" x14ac:dyDescent="0.25">
      <c r="A53" s="107" t="s">
        <v>55</v>
      </c>
      <c r="B53" s="114">
        <v>32</v>
      </c>
      <c r="C53" s="114" t="s">
        <v>56</v>
      </c>
      <c r="D53" s="114">
        <f t="shared" si="1"/>
        <v>300.75875000000002</v>
      </c>
      <c r="E53" s="114">
        <v>9624.2800000000007</v>
      </c>
    </row>
    <row r="54" spans="1:5" s="105" customFormat="1" ht="30" x14ac:dyDescent="0.25">
      <c r="A54" s="107" t="s">
        <v>222</v>
      </c>
      <c r="B54" s="114">
        <v>1</v>
      </c>
      <c r="C54" s="114" t="s">
        <v>223</v>
      </c>
      <c r="D54" s="114">
        <f t="shared" si="1"/>
        <v>87.81</v>
      </c>
      <c r="E54" s="114">
        <v>87.81</v>
      </c>
    </row>
    <row r="55" spans="1:5" s="105" customFormat="1" ht="28.5" x14ac:dyDescent="0.25">
      <c r="A55" s="118" t="s">
        <v>163</v>
      </c>
      <c r="B55" s="113"/>
      <c r="C55" s="113"/>
      <c r="D55" s="114"/>
      <c r="E55" s="113"/>
    </row>
    <row r="56" spans="1:5" s="105" customFormat="1" x14ac:dyDescent="0.25">
      <c r="A56" s="107" t="s">
        <v>224</v>
      </c>
      <c r="B56" s="114">
        <v>0.01</v>
      </c>
      <c r="C56" s="114" t="s">
        <v>53</v>
      </c>
      <c r="D56" s="114">
        <f t="shared" si="1"/>
        <v>30682</v>
      </c>
      <c r="E56" s="114">
        <v>306.82</v>
      </c>
    </row>
    <row r="57" spans="1:5" s="105" customFormat="1" x14ac:dyDescent="0.25">
      <c r="A57" s="107" t="s">
        <v>225</v>
      </c>
      <c r="B57" s="114">
        <v>7.4999999999999997E-2</v>
      </c>
      <c r="C57" s="114" t="s">
        <v>49</v>
      </c>
      <c r="D57" s="114">
        <f t="shared" si="1"/>
        <v>17434.533333333333</v>
      </c>
      <c r="E57" s="114">
        <v>1307.5899999999999</v>
      </c>
    </row>
    <row r="58" spans="1:5" s="105" customFormat="1" ht="30" x14ac:dyDescent="0.25">
      <c r="A58" s="107" t="s">
        <v>226</v>
      </c>
      <c r="B58" s="114">
        <v>0.02</v>
      </c>
      <c r="C58" s="114" t="s">
        <v>53</v>
      </c>
      <c r="D58" s="114">
        <f t="shared" si="1"/>
        <v>127659.99999999999</v>
      </c>
      <c r="E58" s="114">
        <v>2553.1999999999998</v>
      </c>
    </row>
    <row r="59" spans="1:5" s="105" customFormat="1" ht="30" x14ac:dyDescent="0.25">
      <c r="A59" s="107" t="s">
        <v>214</v>
      </c>
      <c r="B59" s="114" t="s">
        <v>69</v>
      </c>
      <c r="C59" s="114" t="s">
        <v>51</v>
      </c>
      <c r="D59" s="114">
        <f>E59</f>
        <v>1074.96</v>
      </c>
      <c r="E59" s="114">
        <v>1074.96</v>
      </c>
    </row>
    <row r="60" spans="1:5" s="105" customFormat="1" ht="30" x14ac:dyDescent="0.25">
      <c r="A60" s="107" t="s">
        <v>227</v>
      </c>
      <c r="B60" s="114">
        <v>2.48</v>
      </c>
      <c r="C60" s="114" t="s">
        <v>65</v>
      </c>
      <c r="D60" s="114">
        <f t="shared" si="1"/>
        <v>1226.8790322580644</v>
      </c>
      <c r="E60" s="114">
        <v>3042.66</v>
      </c>
    </row>
    <row r="61" spans="1:5" s="105" customFormat="1" ht="30" x14ac:dyDescent="0.25">
      <c r="A61" s="107" t="s">
        <v>228</v>
      </c>
      <c r="B61" s="114">
        <v>1.2E-2</v>
      </c>
      <c r="C61" s="114" t="s">
        <v>49</v>
      </c>
      <c r="D61" s="114">
        <f t="shared" si="1"/>
        <v>118316.66666666666</v>
      </c>
      <c r="E61" s="114">
        <v>1419.8</v>
      </c>
    </row>
    <row r="62" spans="1:5" s="105" customFormat="1" x14ac:dyDescent="0.25">
      <c r="A62" s="107" t="s">
        <v>229</v>
      </c>
      <c r="B62" s="114">
        <v>1.6E-2</v>
      </c>
      <c r="C62" s="114" t="s">
        <v>62</v>
      </c>
      <c r="D62" s="114">
        <f t="shared" si="1"/>
        <v>18638.75</v>
      </c>
      <c r="E62" s="114">
        <v>298.22000000000003</v>
      </c>
    </row>
    <row r="63" spans="1:5" s="105" customFormat="1" ht="30" x14ac:dyDescent="0.25">
      <c r="A63" s="107" t="s">
        <v>230</v>
      </c>
      <c r="B63" s="114">
        <v>0.01</v>
      </c>
      <c r="C63" s="114" t="s">
        <v>53</v>
      </c>
      <c r="D63" s="114">
        <f t="shared" si="1"/>
        <v>81061</v>
      </c>
      <c r="E63" s="114">
        <v>810.61</v>
      </c>
    </row>
    <row r="64" spans="1:5" s="105" customFormat="1" ht="30" x14ac:dyDescent="0.25">
      <c r="A64" s="107" t="s">
        <v>175</v>
      </c>
      <c r="B64" s="114">
        <v>0.44500000000000001</v>
      </c>
      <c r="C64" s="114" t="s">
        <v>51</v>
      </c>
      <c r="D64" s="114">
        <f t="shared" si="1"/>
        <v>2021.7528089887639</v>
      </c>
      <c r="E64" s="114">
        <v>899.68</v>
      </c>
    </row>
    <row r="65" spans="1:5" s="105" customFormat="1" ht="30" x14ac:dyDescent="0.25">
      <c r="A65" s="107" t="s">
        <v>99</v>
      </c>
      <c r="B65" s="114">
        <v>0.44400000000000001</v>
      </c>
      <c r="C65" s="114" t="s">
        <v>51</v>
      </c>
      <c r="D65" s="114">
        <f t="shared" si="1"/>
        <v>2008.1756756756756</v>
      </c>
      <c r="E65" s="114">
        <v>891.63</v>
      </c>
    </row>
    <row r="66" spans="1:5" s="105" customFormat="1" x14ac:dyDescent="0.25">
      <c r="A66" s="107" t="s">
        <v>231</v>
      </c>
      <c r="B66" s="114">
        <v>0.17</v>
      </c>
      <c r="C66" s="114" t="s">
        <v>51</v>
      </c>
      <c r="D66" s="114">
        <f t="shared" si="1"/>
        <v>3757.5294117647054</v>
      </c>
      <c r="E66" s="114">
        <v>638.78</v>
      </c>
    </row>
    <row r="67" spans="1:5" s="105" customFormat="1" x14ac:dyDescent="0.25">
      <c r="A67" s="107" t="s">
        <v>179</v>
      </c>
      <c r="B67" s="114">
        <v>2</v>
      </c>
      <c r="C67" s="114" t="s">
        <v>151</v>
      </c>
      <c r="D67" s="114">
        <f t="shared" si="1"/>
        <v>218.37</v>
      </c>
      <c r="E67" s="114">
        <v>436.74</v>
      </c>
    </row>
    <row r="68" spans="1:5" s="105" customFormat="1" ht="30" x14ac:dyDescent="0.25">
      <c r="A68" s="107" t="s">
        <v>180</v>
      </c>
      <c r="B68" s="114" t="s">
        <v>44</v>
      </c>
      <c r="C68" s="114" t="s">
        <v>51</v>
      </c>
      <c r="D68" s="114">
        <f>E68</f>
        <v>1133.17</v>
      </c>
      <c r="E68" s="114">
        <v>1133.17</v>
      </c>
    </row>
    <row r="69" spans="1:5" s="105" customFormat="1" ht="30" x14ac:dyDescent="0.25">
      <c r="A69" s="107" t="s">
        <v>181</v>
      </c>
      <c r="B69" s="114">
        <v>0.2</v>
      </c>
      <c r="C69" s="114" t="s">
        <v>51</v>
      </c>
      <c r="D69" s="114">
        <f t="shared" si="1"/>
        <v>1972.45</v>
      </c>
      <c r="E69" s="114">
        <v>394.49</v>
      </c>
    </row>
    <row r="70" spans="1:5" s="105" customFormat="1" ht="28.5" x14ac:dyDescent="0.25">
      <c r="A70" s="118" t="s">
        <v>43</v>
      </c>
      <c r="B70" s="113"/>
      <c r="C70" s="113"/>
      <c r="D70" s="113"/>
      <c r="E70" s="113"/>
    </row>
    <row r="71" spans="1:5" s="105" customFormat="1" ht="30" x14ac:dyDescent="0.25">
      <c r="A71" s="107" t="s">
        <v>88</v>
      </c>
      <c r="B71" s="114" t="s">
        <v>236</v>
      </c>
      <c r="C71" s="114" t="s">
        <v>40</v>
      </c>
      <c r="D71" s="114">
        <f>E71</f>
        <v>2150.64</v>
      </c>
      <c r="E71" s="114">
        <v>2150.64</v>
      </c>
    </row>
    <row r="72" spans="1:5" s="105" customFormat="1" ht="42.75" x14ac:dyDescent="0.25">
      <c r="A72" s="118" t="s">
        <v>232</v>
      </c>
      <c r="B72" s="113"/>
      <c r="C72" s="113"/>
      <c r="D72" s="113"/>
      <c r="E72" s="113"/>
    </row>
    <row r="73" spans="1:5" s="105" customFormat="1" ht="30" x14ac:dyDescent="0.25">
      <c r="A73" s="107" t="s">
        <v>233</v>
      </c>
      <c r="B73" s="114" t="s">
        <v>69</v>
      </c>
      <c r="C73" s="114" t="s">
        <v>40</v>
      </c>
      <c r="D73" s="114">
        <f>E73</f>
        <v>124.49</v>
      </c>
      <c r="E73" s="114">
        <v>124.49</v>
      </c>
    </row>
    <row r="74" spans="1:5" s="105" customFormat="1" x14ac:dyDescent="0.25">
      <c r="A74" s="118" t="s">
        <v>234</v>
      </c>
      <c r="B74" s="113"/>
      <c r="C74" s="113"/>
      <c r="D74" s="113"/>
      <c r="E74" s="113"/>
    </row>
    <row r="75" spans="1:5" s="105" customFormat="1" x14ac:dyDescent="0.25">
      <c r="A75" s="107" t="s">
        <v>235</v>
      </c>
      <c r="B75" s="114" t="s">
        <v>44</v>
      </c>
      <c r="C75" s="114" t="s">
        <v>60</v>
      </c>
      <c r="D75" s="114">
        <f>E75</f>
        <v>11022.5</v>
      </c>
      <c r="E75" s="114">
        <v>11022.5</v>
      </c>
    </row>
    <row r="76" spans="1:5" s="56" customFormat="1" x14ac:dyDescent="0.25">
      <c r="A76" s="54" t="s">
        <v>70</v>
      </c>
      <c r="B76" s="115"/>
      <c r="C76" s="115"/>
      <c r="D76" s="115"/>
      <c r="E76" s="115"/>
    </row>
    <row r="77" spans="1:5" s="56" customFormat="1" x14ac:dyDescent="0.25">
      <c r="A77" s="57" t="s">
        <v>71</v>
      </c>
      <c r="B77" s="114" t="s">
        <v>39</v>
      </c>
      <c r="C77" s="114" t="s">
        <v>40</v>
      </c>
      <c r="D77" s="114">
        <f>E77</f>
        <v>10619.407000000003</v>
      </c>
      <c r="E77" s="114">
        <f>SUM(E17:E75)*10%</f>
        <v>10619.407000000003</v>
      </c>
    </row>
    <row r="78" spans="1:5" s="105" customFormat="1" x14ac:dyDescent="0.25">
      <c r="A78" s="116" t="s">
        <v>72</v>
      </c>
      <c r="B78" s="114"/>
      <c r="C78" s="114"/>
      <c r="D78" s="114"/>
      <c r="E78" s="117">
        <f>SUM(E17:E77)</f>
        <v>116813.47700000003</v>
      </c>
    </row>
    <row r="79" spans="1:5" s="105" customFormat="1" x14ac:dyDescent="0.25">
      <c r="A79" s="171"/>
      <c r="B79" s="171"/>
      <c r="C79" s="171"/>
      <c r="D79" s="171"/>
      <c r="E79" s="171"/>
    </row>
    <row r="80" spans="1:5" s="105" customFormat="1" x14ac:dyDescent="0.25">
      <c r="A80" s="171"/>
      <c r="B80" s="171"/>
      <c r="C80" s="171"/>
      <c r="D80" s="171"/>
      <c r="E80" s="171"/>
    </row>
    <row r="81" spans="1:5" s="105" customFormat="1" ht="39.75" customHeight="1" x14ac:dyDescent="0.25">
      <c r="A81" s="173" t="s">
        <v>237</v>
      </c>
      <c r="B81" s="173"/>
      <c r="C81" s="173"/>
      <c r="D81" s="173"/>
      <c r="E81" s="173"/>
    </row>
    <row r="82" spans="1:5" s="105" customFormat="1" ht="27.75" customHeight="1" x14ac:dyDescent="0.25">
      <c r="A82" s="173" t="s">
        <v>187</v>
      </c>
      <c r="B82" s="173"/>
      <c r="C82" s="173"/>
      <c r="D82" s="173"/>
      <c r="E82" s="173"/>
    </row>
    <row r="83" spans="1:5" s="105" customFormat="1" ht="24" customHeight="1" x14ac:dyDescent="0.25">
      <c r="A83" s="173" t="s">
        <v>188</v>
      </c>
      <c r="B83" s="173"/>
      <c r="C83" s="173"/>
      <c r="D83" s="173"/>
      <c r="E83" s="173"/>
    </row>
    <row r="84" spans="1:5" s="105" customFormat="1" ht="30.75" customHeight="1" x14ac:dyDescent="0.25">
      <c r="A84" s="173" t="s">
        <v>189</v>
      </c>
      <c r="B84" s="173"/>
      <c r="C84" s="173"/>
      <c r="D84" s="173"/>
      <c r="E84" s="173"/>
    </row>
    <row r="85" spans="1:5" s="105" customFormat="1" x14ac:dyDescent="0.25">
      <c r="A85" s="171"/>
      <c r="B85" s="171"/>
      <c r="C85" s="171"/>
      <c r="D85" s="171"/>
      <c r="E85" s="171"/>
    </row>
    <row r="86" spans="1:5" s="105" customFormat="1" ht="24.75" customHeight="1" x14ac:dyDescent="0.25">
      <c r="B86" s="173"/>
      <c r="C86" s="173"/>
      <c r="D86" s="173"/>
      <c r="E86" s="173"/>
    </row>
    <row r="87" spans="1:5" s="105" customFormat="1" ht="18.75" customHeight="1" x14ac:dyDescent="0.25">
      <c r="A87" s="171" t="s">
        <v>190</v>
      </c>
      <c r="B87" s="171"/>
      <c r="C87" s="171"/>
      <c r="D87" s="171"/>
      <c r="E87" s="171"/>
    </row>
    <row r="88" spans="1:5" s="105" customFormat="1" ht="15.75" customHeight="1" x14ac:dyDescent="0.25">
      <c r="A88" s="171" t="s">
        <v>238</v>
      </c>
      <c r="B88" s="171"/>
      <c r="C88" s="171"/>
      <c r="D88" s="171"/>
      <c r="E88" s="171"/>
    </row>
    <row r="89" spans="1:5" s="105" customFormat="1" ht="10.5" customHeight="1" x14ac:dyDescent="0.25">
      <c r="B89" s="171"/>
      <c r="C89" s="171"/>
      <c r="D89" s="171" t="s">
        <v>81</v>
      </c>
      <c r="E89" s="171"/>
    </row>
    <row r="90" spans="1:5" s="105" customFormat="1" x14ac:dyDescent="0.25">
      <c r="A90" s="171"/>
      <c r="B90" s="171"/>
      <c r="C90" s="171"/>
      <c r="D90" s="171"/>
      <c r="E90" s="171"/>
    </row>
    <row r="91" spans="1:5" s="105" customFormat="1" x14ac:dyDescent="0.25">
      <c r="A91" s="171" t="s">
        <v>191</v>
      </c>
      <c r="B91" s="171"/>
      <c r="C91" s="171"/>
      <c r="D91" s="171"/>
      <c r="E91" s="171"/>
    </row>
    <row r="92" spans="1:5" s="105" customFormat="1" ht="10.5" customHeight="1" x14ac:dyDescent="0.25">
      <c r="B92" s="171"/>
      <c r="C92" s="171"/>
      <c r="D92" s="171" t="s">
        <v>81</v>
      </c>
      <c r="E92" s="171"/>
    </row>
    <row r="93" spans="1:5" s="105" customFormat="1" ht="11.25" customHeight="1" x14ac:dyDescent="0.25">
      <c r="A93" s="171"/>
      <c r="B93" s="171"/>
      <c r="C93" s="171"/>
      <c r="D93" s="171"/>
      <c r="E93" s="171"/>
    </row>
  </sheetData>
  <mergeCells count="31">
    <mergeCell ref="A90:E90"/>
    <mergeCell ref="A91:E91"/>
    <mergeCell ref="B92:C92"/>
    <mergeCell ref="D92:E92"/>
    <mergeCell ref="A93:E93"/>
    <mergeCell ref="A85:E85"/>
    <mergeCell ref="B86:E86"/>
    <mergeCell ref="A87:E87"/>
    <mergeCell ref="A88:E88"/>
    <mergeCell ref="B89:C89"/>
    <mergeCell ref="D89:E89"/>
    <mergeCell ref="A6:D6"/>
    <mergeCell ref="A7:E7"/>
    <mergeCell ref="A8:E8"/>
    <mergeCell ref="A9:E9"/>
    <mergeCell ref="A84:E84"/>
    <mergeCell ref="A10:E10"/>
    <mergeCell ref="A11:E11"/>
    <mergeCell ref="A12:E12"/>
    <mergeCell ref="A13:E13"/>
    <mergeCell ref="A14:E14"/>
    <mergeCell ref="A79:E79"/>
    <mergeCell ref="A80:E80"/>
    <mergeCell ref="A81:E81"/>
    <mergeCell ref="A82:E82"/>
    <mergeCell ref="A83:E83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9" workbookViewId="0">
      <selection activeCell="D35" sqref="D3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45" t="s">
        <v>240</v>
      </c>
      <c r="B1" s="145"/>
      <c r="C1" s="145"/>
      <c r="D1" s="145"/>
      <c r="E1" s="145"/>
      <c r="F1" s="14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241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46" t="s">
        <v>1</v>
      </c>
      <c r="B5" s="146"/>
      <c r="C5" s="146"/>
      <c r="D5" s="146"/>
      <c r="E5" s="146"/>
      <c r="F5" s="14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518.70000000000005</v>
      </c>
      <c r="E6" s="76" t="s">
        <v>4</v>
      </c>
      <c r="F6" s="79">
        <v>489.8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47"/>
      <c r="R6" s="148"/>
      <c r="S6" s="14"/>
    </row>
    <row r="7" spans="1:19" s="17" customFormat="1" ht="32.25" customHeight="1" x14ac:dyDescent="0.25">
      <c r="A7" s="76" t="s">
        <v>5</v>
      </c>
      <c r="B7" s="77">
        <v>1</v>
      </c>
      <c r="C7" s="76" t="s">
        <v>6</v>
      </c>
      <c r="D7" s="83">
        <v>0</v>
      </c>
      <c r="E7" s="76" t="s">
        <v>7</v>
      </c>
      <c r="F7" s="79">
        <v>320.10000000000002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47"/>
      <c r="R7" s="149"/>
      <c r="S7" s="16"/>
    </row>
    <row r="8" spans="1:19" s="17" customFormat="1" ht="33.75" customHeight="1" x14ac:dyDescent="0.25">
      <c r="A8" s="111" t="s">
        <v>8</v>
      </c>
      <c r="B8" s="77">
        <v>8</v>
      </c>
      <c r="C8" s="76" t="s">
        <v>9</v>
      </c>
      <c r="D8" s="79">
        <v>45.8</v>
      </c>
      <c r="E8" s="76" t="s">
        <v>10</v>
      </c>
      <c r="F8" s="79">
        <v>79.8</v>
      </c>
      <c r="G8" s="6"/>
      <c r="H8" s="8"/>
      <c r="I8" s="9"/>
      <c r="J8" s="10"/>
      <c r="K8" s="110"/>
      <c r="L8" s="12"/>
      <c r="M8" s="12"/>
      <c r="N8" s="12"/>
      <c r="O8" s="12"/>
      <c r="P8" s="13"/>
      <c r="Q8" s="147"/>
      <c r="R8" s="148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10"/>
      <c r="L9" s="12"/>
      <c r="M9" s="12"/>
      <c r="N9" s="12"/>
      <c r="O9" s="12"/>
      <c r="P9" s="6"/>
      <c r="Q9" s="110"/>
      <c r="R9" s="111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0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0" t="s">
        <v>11</v>
      </c>
      <c r="B11" s="151"/>
      <c r="C11" s="151"/>
      <c r="D11" s="151"/>
      <c r="E11" s="152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53" t="s">
        <v>13</v>
      </c>
      <c r="B12" s="154"/>
      <c r="C12" s="154"/>
      <c r="D12" s="154"/>
      <c r="E12" s="155"/>
      <c r="F12" s="71">
        <v>-67468.040999999997</v>
      </c>
      <c r="G12" s="141"/>
    </row>
    <row r="13" spans="1:19" s="73" customFormat="1" ht="30" customHeight="1" x14ac:dyDescent="0.25">
      <c r="A13" s="153" t="s">
        <v>14</v>
      </c>
      <c r="B13" s="154"/>
      <c r="C13" s="154"/>
      <c r="D13" s="154"/>
      <c r="E13" s="155"/>
      <c r="F13" s="71">
        <v>34344.049999999974</v>
      </c>
    </row>
    <row r="14" spans="1:19" s="73" customFormat="1" ht="30" customHeight="1" x14ac:dyDescent="0.25">
      <c r="A14" s="153" t="s">
        <v>15</v>
      </c>
      <c r="B14" s="154"/>
      <c r="C14" s="154"/>
      <c r="D14" s="154"/>
      <c r="E14" s="155"/>
      <c r="F14" s="74">
        <f>SUM(F15:F17)</f>
        <v>99839.38</v>
      </c>
    </row>
    <row r="15" spans="1:19" s="27" customFormat="1" ht="27.75" customHeight="1" x14ac:dyDescent="0.25">
      <c r="A15" s="142" t="s">
        <v>16</v>
      </c>
      <c r="B15" s="143"/>
      <c r="C15" s="143"/>
      <c r="D15" s="143"/>
      <c r="E15" s="144"/>
      <c r="F15" s="70">
        <v>99839.38</v>
      </c>
    </row>
    <row r="16" spans="1:19" s="27" customFormat="1" ht="24.75" hidden="1" customHeight="1" x14ac:dyDescent="0.25">
      <c r="A16" s="142" t="s">
        <v>17</v>
      </c>
      <c r="B16" s="143"/>
      <c r="C16" s="143"/>
      <c r="D16" s="143"/>
      <c r="E16" s="144"/>
      <c r="F16" s="70"/>
    </row>
    <row r="17" spans="1:19" s="27" customFormat="1" ht="30" hidden="1" customHeight="1" x14ac:dyDescent="0.25">
      <c r="A17" s="142" t="s">
        <v>18</v>
      </c>
      <c r="B17" s="143"/>
      <c r="C17" s="143"/>
      <c r="D17" s="143"/>
      <c r="E17" s="144"/>
      <c r="F17" s="70"/>
    </row>
    <row r="18" spans="1:19" s="73" customFormat="1" ht="30" customHeight="1" x14ac:dyDescent="0.25">
      <c r="A18" s="153" t="s">
        <v>19</v>
      </c>
      <c r="B18" s="154"/>
      <c r="C18" s="154"/>
      <c r="D18" s="154"/>
      <c r="E18" s="155"/>
      <c r="F18" s="74">
        <f>SUM(F19:F21)</f>
        <v>90142.51</v>
      </c>
    </row>
    <row r="19" spans="1:19" s="27" customFormat="1" ht="28.5" customHeight="1" x14ac:dyDescent="0.25">
      <c r="A19" s="142" t="s">
        <v>16</v>
      </c>
      <c r="B19" s="143"/>
      <c r="C19" s="143"/>
      <c r="D19" s="143"/>
      <c r="E19" s="144"/>
      <c r="F19" s="70">
        <v>90142.51</v>
      </c>
    </row>
    <row r="20" spans="1:19" s="27" customFormat="1" ht="30" hidden="1" customHeight="1" x14ac:dyDescent="0.25">
      <c r="A20" s="142" t="s">
        <v>17</v>
      </c>
      <c r="B20" s="143"/>
      <c r="C20" s="143"/>
      <c r="D20" s="143"/>
      <c r="E20" s="144"/>
      <c r="F20" s="70"/>
    </row>
    <row r="21" spans="1:19" s="30" customFormat="1" ht="30" hidden="1" customHeight="1" x14ac:dyDescent="0.2">
      <c r="A21" s="142" t="s">
        <v>18</v>
      </c>
      <c r="B21" s="143"/>
      <c r="C21" s="143"/>
      <c r="D21" s="143"/>
      <c r="E21" s="144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53" t="s">
        <v>20</v>
      </c>
      <c r="B22" s="154"/>
      <c r="C22" s="154"/>
      <c r="D22" s="154"/>
      <c r="E22" s="155"/>
      <c r="F22" s="74">
        <f>F12+F18</f>
        <v>22674.468999999997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53" t="s">
        <v>21</v>
      </c>
      <c r="B23" s="154"/>
      <c r="C23" s="154"/>
      <c r="D23" s="154"/>
      <c r="E23" s="155"/>
      <c r="F23" s="74">
        <f>акт21!E58</f>
        <v>82768.246000000014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53" t="s">
        <v>22</v>
      </c>
      <c r="B24" s="154"/>
      <c r="C24" s="154"/>
      <c r="D24" s="154"/>
      <c r="E24" s="155"/>
      <c r="F24" s="74">
        <f>F22-F23</f>
        <v>-60093.777000000016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53" t="s">
        <v>23</v>
      </c>
      <c r="B25" s="154"/>
      <c r="C25" s="154"/>
      <c r="D25" s="154"/>
      <c r="E25" s="155"/>
      <c r="F25" s="71">
        <f>F13+F14-F18</f>
        <v>44040.92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56" t="s">
        <v>24</v>
      </c>
      <c r="B27" s="156"/>
      <c r="C27" s="156"/>
      <c r="D27" s="156"/>
    </row>
    <row r="28" spans="1:19" s="1" customFormat="1" ht="21.75" hidden="1" customHeight="1" x14ac:dyDescent="0.25">
      <c r="A28" s="157" t="s">
        <v>261</v>
      </c>
      <c r="B28" s="157"/>
      <c r="C28" s="157"/>
      <c r="D28" s="157"/>
    </row>
    <row r="29" spans="1:19" s="1" customFormat="1" ht="22.5" customHeight="1" x14ac:dyDescent="0.25">
      <c r="A29" s="156" t="s">
        <v>26</v>
      </c>
      <c r="B29" s="156"/>
      <c r="C29" s="156"/>
      <c r="D29" s="156"/>
    </row>
    <row r="30" spans="1:19" s="1" customFormat="1" ht="22.5" customHeight="1" x14ac:dyDescent="0.25">
      <c r="A30" s="156" t="s">
        <v>27</v>
      </c>
      <c r="B30" s="156"/>
      <c r="C30" s="156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51181102362204722" top="0.35433070866141736" bottom="0.35433070866141736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opLeftCell="A44" workbookViewId="0">
      <selection activeCell="A52" sqref="A52:XFD52"/>
    </sheetView>
  </sheetViews>
  <sheetFormatPr defaultColWidth="8.140625" defaultRowHeight="15" x14ac:dyDescent="0.25"/>
  <cols>
    <col min="1" max="1" width="57.42578125" style="112" customWidth="1"/>
    <col min="2" max="5" width="16.85546875" style="112" customWidth="1"/>
    <col min="6" max="6" width="8.42578125" style="112" bestFit="1" customWidth="1"/>
    <col min="7" max="255" width="8.140625" style="112"/>
    <col min="256" max="256" width="8.7109375" style="112" customWidth="1"/>
    <col min="257" max="257" width="31.5703125" style="112" customWidth="1"/>
    <col min="258" max="258" width="13.85546875" style="112" customWidth="1"/>
    <col min="259" max="259" width="19.140625" style="112" customWidth="1"/>
    <col min="260" max="260" width="17.5703125" style="112" customWidth="1"/>
    <col min="261" max="261" width="14.7109375" style="112" customWidth="1"/>
    <col min="262" max="511" width="8.140625" style="112"/>
    <col min="512" max="512" width="8.7109375" style="112" customWidth="1"/>
    <col min="513" max="513" width="31.5703125" style="112" customWidth="1"/>
    <col min="514" max="514" width="13.85546875" style="112" customWidth="1"/>
    <col min="515" max="515" width="19.140625" style="112" customWidth="1"/>
    <col min="516" max="516" width="17.5703125" style="112" customWidth="1"/>
    <col min="517" max="517" width="14.7109375" style="112" customWidth="1"/>
    <col min="518" max="767" width="8.140625" style="112"/>
    <col min="768" max="768" width="8.7109375" style="112" customWidth="1"/>
    <col min="769" max="769" width="31.5703125" style="112" customWidth="1"/>
    <col min="770" max="770" width="13.85546875" style="112" customWidth="1"/>
    <col min="771" max="771" width="19.140625" style="112" customWidth="1"/>
    <col min="772" max="772" width="17.5703125" style="112" customWidth="1"/>
    <col min="773" max="773" width="14.7109375" style="112" customWidth="1"/>
    <col min="774" max="1023" width="8.140625" style="112"/>
    <col min="1024" max="1024" width="8.7109375" style="112" customWidth="1"/>
    <col min="1025" max="1025" width="31.5703125" style="112" customWidth="1"/>
    <col min="1026" max="1026" width="13.85546875" style="112" customWidth="1"/>
    <col min="1027" max="1027" width="19.140625" style="112" customWidth="1"/>
    <col min="1028" max="1028" width="17.5703125" style="112" customWidth="1"/>
    <col min="1029" max="1029" width="14.7109375" style="112" customWidth="1"/>
    <col min="1030" max="1279" width="8.140625" style="112"/>
    <col min="1280" max="1280" width="8.7109375" style="112" customWidth="1"/>
    <col min="1281" max="1281" width="31.5703125" style="112" customWidth="1"/>
    <col min="1282" max="1282" width="13.85546875" style="112" customWidth="1"/>
    <col min="1283" max="1283" width="19.140625" style="112" customWidth="1"/>
    <col min="1284" max="1284" width="17.5703125" style="112" customWidth="1"/>
    <col min="1285" max="1285" width="14.7109375" style="112" customWidth="1"/>
    <col min="1286" max="1535" width="8.140625" style="112"/>
    <col min="1536" max="1536" width="8.7109375" style="112" customWidth="1"/>
    <col min="1537" max="1537" width="31.5703125" style="112" customWidth="1"/>
    <col min="1538" max="1538" width="13.85546875" style="112" customWidth="1"/>
    <col min="1539" max="1539" width="19.140625" style="112" customWidth="1"/>
    <col min="1540" max="1540" width="17.5703125" style="112" customWidth="1"/>
    <col min="1541" max="1541" width="14.7109375" style="112" customWidth="1"/>
    <col min="1542" max="1791" width="8.140625" style="112"/>
    <col min="1792" max="1792" width="8.7109375" style="112" customWidth="1"/>
    <col min="1793" max="1793" width="31.5703125" style="112" customWidth="1"/>
    <col min="1794" max="1794" width="13.85546875" style="112" customWidth="1"/>
    <col min="1795" max="1795" width="19.140625" style="112" customWidth="1"/>
    <col min="1796" max="1796" width="17.5703125" style="112" customWidth="1"/>
    <col min="1797" max="1797" width="14.7109375" style="112" customWidth="1"/>
    <col min="1798" max="2047" width="8.140625" style="112"/>
    <col min="2048" max="2048" width="8.7109375" style="112" customWidth="1"/>
    <col min="2049" max="2049" width="31.5703125" style="112" customWidth="1"/>
    <col min="2050" max="2050" width="13.85546875" style="112" customWidth="1"/>
    <col min="2051" max="2051" width="19.140625" style="112" customWidth="1"/>
    <col min="2052" max="2052" width="17.5703125" style="112" customWidth="1"/>
    <col min="2053" max="2053" width="14.7109375" style="112" customWidth="1"/>
    <col min="2054" max="2303" width="8.140625" style="112"/>
    <col min="2304" max="2304" width="8.7109375" style="112" customWidth="1"/>
    <col min="2305" max="2305" width="31.5703125" style="112" customWidth="1"/>
    <col min="2306" max="2306" width="13.85546875" style="112" customWidth="1"/>
    <col min="2307" max="2307" width="19.140625" style="112" customWidth="1"/>
    <col min="2308" max="2308" width="17.5703125" style="112" customWidth="1"/>
    <col min="2309" max="2309" width="14.7109375" style="112" customWidth="1"/>
    <col min="2310" max="2559" width="8.140625" style="112"/>
    <col min="2560" max="2560" width="8.7109375" style="112" customWidth="1"/>
    <col min="2561" max="2561" width="31.5703125" style="112" customWidth="1"/>
    <col min="2562" max="2562" width="13.85546875" style="112" customWidth="1"/>
    <col min="2563" max="2563" width="19.140625" style="112" customWidth="1"/>
    <col min="2564" max="2564" width="17.5703125" style="112" customWidth="1"/>
    <col min="2565" max="2565" width="14.7109375" style="112" customWidth="1"/>
    <col min="2566" max="2815" width="8.140625" style="112"/>
    <col min="2816" max="2816" width="8.7109375" style="112" customWidth="1"/>
    <col min="2817" max="2817" width="31.5703125" style="112" customWidth="1"/>
    <col min="2818" max="2818" width="13.85546875" style="112" customWidth="1"/>
    <col min="2819" max="2819" width="19.140625" style="112" customWidth="1"/>
    <col min="2820" max="2820" width="17.5703125" style="112" customWidth="1"/>
    <col min="2821" max="2821" width="14.7109375" style="112" customWidth="1"/>
    <col min="2822" max="3071" width="8.140625" style="112"/>
    <col min="3072" max="3072" width="8.7109375" style="112" customWidth="1"/>
    <col min="3073" max="3073" width="31.5703125" style="112" customWidth="1"/>
    <col min="3074" max="3074" width="13.85546875" style="112" customWidth="1"/>
    <col min="3075" max="3075" width="19.140625" style="112" customWidth="1"/>
    <col min="3076" max="3076" width="17.5703125" style="112" customWidth="1"/>
    <col min="3077" max="3077" width="14.7109375" style="112" customWidth="1"/>
    <col min="3078" max="3327" width="8.140625" style="112"/>
    <col min="3328" max="3328" width="8.7109375" style="112" customWidth="1"/>
    <col min="3329" max="3329" width="31.5703125" style="112" customWidth="1"/>
    <col min="3330" max="3330" width="13.85546875" style="112" customWidth="1"/>
    <col min="3331" max="3331" width="19.140625" style="112" customWidth="1"/>
    <col min="3332" max="3332" width="17.5703125" style="112" customWidth="1"/>
    <col min="3333" max="3333" width="14.7109375" style="112" customWidth="1"/>
    <col min="3334" max="3583" width="8.140625" style="112"/>
    <col min="3584" max="3584" width="8.7109375" style="112" customWidth="1"/>
    <col min="3585" max="3585" width="31.5703125" style="112" customWidth="1"/>
    <col min="3586" max="3586" width="13.85546875" style="112" customWidth="1"/>
    <col min="3587" max="3587" width="19.140625" style="112" customWidth="1"/>
    <col min="3588" max="3588" width="17.5703125" style="112" customWidth="1"/>
    <col min="3589" max="3589" width="14.7109375" style="112" customWidth="1"/>
    <col min="3590" max="3839" width="8.140625" style="112"/>
    <col min="3840" max="3840" width="8.7109375" style="112" customWidth="1"/>
    <col min="3841" max="3841" width="31.5703125" style="112" customWidth="1"/>
    <col min="3842" max="3842" width="13.85546875" style="112" customWidth="1"/>
    <col min="3843" max="3843" width="19.140625" style="112" customWidth="1"/>
    <col min="3844" max="3844" width="17.5703125" style="112" customWidth="1"/>
    <col min="3845" max="3845" width="14.7109375" style="112" customWidth="1"/>
    <col min="3846" max="4095" width="8.140625" style="112"/>
    <col min="4096" max="4096" width="8.7109375" style="112" customWidth="1"/>
    <col min="4097" max="4097" width="31.5703125" style="112" customWidth="1"/>
    <col min="4098" max="4098" width="13.85546875" style="112" customWidth="1"/>
    <col min="4099" max="4099" width="19.140625" style="112" customWidth="1"/>
    <col min="4100" max="4100" width="17.5703125" style="112" customWidth="1"/>
    <col min="4101" max="4101" width="14.7109375" style="112" customWidth="1"/>
    <col min="4102" max="4351" width="8.140625" style="112"/>
    <col min="4352" max="4352" width="8.7109375" style="112" customWidth="1"/>
    <col min="4353" max="4353" width="31.5703125" style="112" customWidth="1"/>
    <col min="4354" max="4354" width="13.85546875" style="112" customWidth="1"/>
    <col min="4355" max="4355" width="19.140625" style="112" customWidth="1"/>
    <col min="4356" max="4356" width="17.5703125" style="112" customWidth="1"/>
    <col min="4357" max="4357" width="14.7109375" style="112" customWidth="1"/>
    <col min="4358" max="4607" width="8.140625" style="112"/>
    <col min="4608" max="4608" width="8.7109375" style="112" customWidth="1"/>
    <col min="4609" max="4609" width="31.5703125" style="112" customWidth="1"/>
    <col min="4610" max="4610" width="13.85546875" style="112" customWidth="1"/>
    <col min="4611" max="4611" width="19.140625" style="112" customWidth="1"/>
    <col min="4612" max="4612" width="17.5703125" style="112" customWidth="1"/>
    <col min="4613" max="4613" width="14.7109375" style="112" customWidth="1"/>
    <col min="4614" max="4863" width="8.140625" style="112"/>
    <col min="4864" max="4864" width="8.7109375" style="112" customWidth="1"/>
    <col min="4865" max="4865" width="31.5703125" style="112" customWidth="1"/>
    <col min="4866" max="4866" width="13.85546875" style="112" customWidth="1"/>
    <col min="4867" max="4867" width="19.140625" style="112" customWidth="1"/>
    <col min="4868" max="4868" width="17.5703125" style="112" customWidth="1"/>
    <col min="4869" max="4869" width="14.7109375" style="112" customWidth="1"/>
    <col min="4870" max="5119" width="8.140625" style="112"/>
    <col min="5120" max="5120" width="8.7109375" style="112" customWidth="1"/>
    <col min="5121" max="5121" width="31.5703125" style="112" customWidth="1"/>
    <col min="5122" max="5122" width="13.85546875" style="112" customWidth="1"/>
    <col min="5123" max="5123" width="19.140625" style="112" customWidth="1"/>
    <col min="5124" max="5124" width="17.5703125" style="112" customWidth="1"/>
    <col min="5125" max="5125" width="14.7109375" style="112" customWidth="1"/>
    <col min="5126" max="5375" width="8.140625" style="112"/>
    <col min="5376" max="5376" width="8.7109375" style="112" customWidth="1"/>
    <col min="5377" max="5377" width="31.5703125" style="112" customWidth="1"/>
    <col min="5378" max="5378" width="13.85546875" style="112" customWidth="1"/>
    <col min="5379" max="5379" width="19.140625" style="112" customWidth="1"/>
    <col min="5380" max="5380" width="17.5703125" style="112" customWidth="1"/>
    <col min="5381" max="5381" width="14.7109375" style="112" customWidth="1"/>
    <col min="5382" max="5631" width="8.140625" style="112"/>
    <col min="5632" max="5632" width="8.7109375" style="112" customWidth="1"/>
    <col min="5633" max="5633" width="31.5703125" style="112" customWidth="1"/>
    <col min="5634" max="5634" width="13.85546875" style="112" customWidth="1"/>
    <col min="5635" max="5635" width="19.140625" style="112" customWidth="1"/>
    <col min="5636" max="5636" width="17.5703125" style="112" customWidth="1"/>
    <col min="5637" max="5637" width="14.7109375" style="112" customWidth="1"/>
    <col min="5638" max="5887" width="8.140625" style="112"/>
    <col min="5888" max="5888" width="8.7109375" style="112" customWidth="1"/>
    <col min="5889" max="5889" width="31.5703125" style="112" customWidth="1"/>
    <col min="5890" max="5890" width="13.85546875" style="112" customWidth="1"/>
    <col min="5891" max="5891" width="19.140625" style="112" customWidth="1"/>
    <col min="5892" max="5892" width="17.5703125" style="112" customWidth="1"/>
    <col min="5893" max="5893" width="14.7109375" style="112" customWidth="1"/>
    <col min="5894" max="6143" width="8.140625" style="112"/>
    <col min="6144" max="6144" width="8.7109375" style="112" customWidth="1"/>
    <col min="6145" max="6145" width="31.5703125" style="112" customWidth="1"/>
    <col min="6146" max="6146" width="13.85546875" style="112" customWidth="1"/>
    <col min="6147" max="6147" width="19.140625" style="112" customWidth="1"/>
    <col min="6148" max="6148" width="17.5703125" style="112" customWidth="1"/>
    <col min="6149" max="6149" width="14.7109375" style="112" customWidth="1"/>
    <col min="6150" max="6399" width="8.140625" style="112"/>
    <col min="6400" max="6400" width="8.7109375" style="112" customWidth="1"/>
    <col min="6401" max="6401" width="31.5703125" style="112" customWidth="1"/>
    <col min="6402" max="6402" width="13.85546875" style="112" customWidth="1"/>
    <col min="6403" max="6403" width="19.140625" style="112" customWidth="1"/>
    <col min="6404" max="6404" width="17.5703125" style="112" customWidth="1"/>
    <col min="6405" max="6405" width="14.7109375" style="112" customWidth="1"/>
    <col min="6406" max="6655" width="8.140625" style="112"/>
    <col min="6656" max="6656" width="8.7109375" style="112" customWidth="1"/>
    <col min="6657" max="6657" width="31.5703125" style="112" customWidth="1"/>
    <col min="6658" max="6658" width="13.85546875" style="112" customWidth="1"/>
    <col min="6659" max="6659" width="19.140625" style="112" customWidth="1"/>
    <col min="6660" max="6660" width="17.5703125" style="112" customWidth="1"/>
    <col min="6661" max="6661" width="14.7109375" style="112" customWidth="1"/>
    <col min="6662" max="6911" width="8.140625" style="112"/>
    <col min="6912" max="6912" width="8.7109375" style="112" customWidth="1"/>
    <col min="6913" max="6913" width="31.5703125" style="112" customWidth="1"/>
    <col min="6914" max="6914" width="13.85546875" style="112" customWidth="1"/>
    <col min="6915" max="6915" width="19.140625" style="112" customWidth="1"/>
    <col min="6916" max="6916" width="17.5703125" style="112" customWidth="1"/>
    <col min="6917" max="6917" width="14.7109375" style="112" customWidth="1"/>
    <col min="6918" max="7167" width="8.140625" style="112"/>
    <col min="7168" max="7168" width="8.7109375" style="112" customWidth="1"/>
    <col min="7169" max="7169" width="31.5703125" style="112" customWidth="1"/>
    <col min="7170" max="7170" width="13.85546875" style="112" customWidth="1"/>
    <col min="7171" max="7171" width="19.140625" style="112" customWidth="1"/>
    <col min="7172" max="7172" width="17.5703125" style="112" customWidth="1"/>
    <col min="7173" max="7173" width="14.7109375" style="112" customWidth="1"/>
    <col min="7174" max="7423" width="8.140625" style="112"/>
    <col min="7424" max="7424" width="8.7109375" style="112" customWidth="1"/>
    <col min="7425" max="7425" width="31.5703125" style="112" customWidth="1"/>
    <col min="7426" max="7426" width="13.85546875" style="112" customWidth="1"/>
    <col min="7427" max="7427" width="19.140625" style="112" customWidth="1"/>
    <col min="7428" max="7428" width="17.5703125" style="112" customWidth="1"/>
    <col min="7429" max="7429" width="14.7109375" style="112" customWidth="1"/>
    <col min="7430" max="7679" width="8.140625" style="112"/>
    <col min="7680" max="7680" width="8.7109375" style="112" customWidth="1"/>
    <col min="7681" max="7681" width="31.5703125" style="112" customWidth="1"/>
    <col min="7682" max="7682" width="13.85546875" style="112" customWidth="1"/>
    <col min="7683" max="7683" width="19.140625" style="112" customWidth="1"/>
    <col min="7684" max="7684" width="17.5703125" style="112" customWidth="1"/>
    <col min="7685" max="7685" width="14.7109375" style="112" customWidth="1"/>
    <col min="7686" max="7935" width="8.140625" style="112"/>
    <col min="7936" max="7936" width="8.7109375" style="112" customWidth="1"/>
    <col min="7937" max="7937" width="31.5703125" style="112" customWidth="1"/>
    <col min="7938" max="7938" width="13.85546875" style="112" customWidth="1"/>
    <col min="7939" max="7939" width="19.140625" style="112" customWidth="1"/>
    <col min="7940" max="7940" width="17.5703125" style="112" customWidth="1"/>
    <col min="7941" max="7941" width="14.7109375" style="112" customWidth="1"/>
    <col min="7942" max="8191" width="8.140625" style="112"/>
    <col min="8192" max="8192" width="8.7109375" style="112" customWidth="1"/>
    <col min="8193" max="8193" width="31.5703125" style="112" customWidth="1"/>
    <col min="8194" max="8194" width="13.85546875" style="112" customWidth="1"/>
    <col min="8195" max="8195" width="19.140625" style="112" customWidth="1"/>
    <col min="8196" max="8196" width="17.5703125" style="112" customWidth="1"/>
    <col min="8197" max="8197" width="14.7109375" style="112" customWidth="1"/>
    <col min="8198" max="8447" width="8.140625" style="112"/>
    <col min="8448" max="8448" width="8.7109375" style="112" customWidth="1"/>
    <col min="8449" max="8449" width="31.5703125" style="112" customWidth="1"/>
    <col min="8450" max="8450" width="13.85546875" style="112" customWidth="1"/>
    <col min="8451" max="8451" width="19.140625" style="112" customWidth="1"/>
    <col min="8452" max="8452" width="17.5703125" style="112" customWidth="1"/>
    <col min="8453" max="8453" width="14.7109375" style="112" customWidth="1"/>
    <col min="8454" max="8703" width="8.140625" style="112"/>
    <col min="8704" max="8704" width="8.7109375" style="112" customWidth="1"/>
    <col min="8705" max="8705" width="31.5703125" style="112" customWidth="1"/>
    <col min="8706" max="8706" width="13.85546875" style="112" customWidth="1"/>
    <col min="8707" max="8707" width="19.140625" style="112" customWidth="1"/>
    <col min="8708" max="8708" width="17.5703125" style="112" customWidth="1"/>
    <col min="8709" max="8709" width="14.7109375" style="112" customWidth="1"/>
    <col min="8710" max="8959" width="8.140625" style="112"/>
    <col min="8960" max="8960" width="8.7109375" style="112" customWidth="1"/>
    <col min="8961" max="8961" width="31.5703125" style="112" customWidth="1"/>
    <col min="8962" max="8962" width="13.85546875" style="112" customWidth="1"/>
    <col min="8963" max="8963" width="19.140625" style="112" customWidth="1"/>
    <col min="8964" max="8964" width="17.5703125" style="112" customWidth="1"/>
    <col min="8965" max="8965" width="14.7109375" style="112" customWidth="1"/>
    <col min="8966" max="9215" width="8.140625" style="112"/>
    <col min="9216" max="9216" width="8.7109375" style="112" customWidth="1"/>
    <col min="9217" max="9217" width="31.5703125" style="112" customWidth="1"/>
    <col min="9218" max="9218" width="13.85546875" style="112" customWidth="1"/>
    <col min="9219" max="9219" width="19.140625" style="112" customWidth="1"/>
    <col min="9220" max="9220" width="17.5703125" style="112" customWidth="1"/>
    <col min="9221" max="9221" width="14.7109375" style="112" customWidth="1"/>
    <col min="9222" max="9471" width="8.140625" style="112"/>
    <col min="9472" max="9472" width="8.7109375" style="112" customWidth="1"/>
    <col min="9473" max="9473" width="31.5703125" style="112" customWidth="1"/>
    <col min="9474" max="9474" width="13.85546875" style="112" customWidth="1"/>
    <col min="9475" max="9475" width="19.140625" style="112" customWidth="1"/>
    <col min="9476" max="9476" width="17.5703125" style="112" customWidth="1"/>
    <col min="9477" max="9477" width="14.7109375" style="112" customWidth="1"/>
    <col min="9478" max="9727" width="8.140625" style="112"/>
    <col min="9728" max="9728" width="8.7109375" style="112" customWidth="1"/>
    <col min="9729" max="9729" width="31.5703125" style="112" customWidth="1"/>
    <col min="9730" max="9730" width="13.85546875" style="112" customWidth="1"/>
    <col min="9731" max="9731" width="19.140625" style="112" customWidth="1"/>
    <col min="9732" max="9732" width="17.5703125" style="112" customWidth="1"/>
    <col min="9733" max="9733" width="14.7109375" style="112" customWidth="1"/>
    <col min="9734" max="9983" width="8.140625" style="112"/>
    <col min="9984" max="9984" width="8.7109375" style="112" customWidth="1"/>
    <col min="9985" max="9985" width="31.5703125" style="112" customWidth="1"/>
    <col min="9986" max="9986" width="13.85546875" style="112" customWidth="1"/>
    <col min="9987" max="9987" width="19.140625" style="112" customWidth="1"/>
    <col min="9988" max="9988" width="17.5703125" style="112" customWidth="1"/>
    <col min="9989" max="9989" width="14.7109375" style="112" customWidth="1"/>
    <col min="9990" max="10239" width="8.140625" style="112"/>
    <col min="10240" max="10240" width="8.7109375" style="112" customWidth="1"/>
    <col min="10241" max="10241" width="31.5703125" style="112" customWidth="1"/>
    <col min="10242" max="10242" width="13.85546875" style="112" customWidth="1"/>
    <col min="10243" max="10243" width="19.140625" style="112" customWidth="1"/>
    <col min="10244" max="10244" width="17.5703125" style="112" customWidth="1"/>
    <col min="10245" max="10245" width="14.7109375" style="112" customWidth="1"/>
    <col min="10246" max="10495" width="8.140625" style="112"/>
    <col min="10496" max="10496" width="8.7109375" style="112" customWidth="1"/>
    <col min="10497" max="10497" width="31.5703125" style="112" customWidth="1"/>
    <col min="10498" max="10498" width="13.85546875" style="112" customWidth="1"/>
    <col min="10499" max="10499" width="19.140625" style="112" customWidth="1"/>
    <col min="10500" max="10500" width="17.5703125" style="112" customWidth="1"/>
    <col min="10501" max="10501" width="14.7109375" style="112" customWidth="1"/>
    <col min="10502" max="10751" width="8.140625" style="112"/>
    <col min="10752" max="10752" width="8.7109375" style="112" customWidth="1"/>
    <col min="10753" max="10753" width="31.5703125" style="112" customWidth="1"/>
    <col min="10754" max="10754" width="13.85546875" style="112" customWidth="1"/>
    <col min="10755" max="10755" width="19.140625" style="112" customWidth="1"/>
    <col min="10756" max="10756" width="17.5703125" style="112" customWidth="1"/>
    <col min="10757" max="10757" width="14.7109375" style="112" customWidth="1"/>
    <col min="10758" max="11007" width="8.140625" style="112"/>
    <col min="11008" max="11008" width="8.7109375" style="112" customWidth="1"/>
    <col min="11009" max="11009" width="31.5703125" style="112" customWidth="1"/>
    <col min="11010" max="11010" width="13.85546875" style="112" customWidth="1"/>
    <col min="11011" max="11011" width="19.140625" style="112" customWidth="1"/>
    <col min="11012" max="11012" width="17.5703125" style="112" customWidth="1"/>
    <col min="11013" max="11013" width="14.7109375" style="112" customWidth="1"/>
    <col min="11014" max="11263" width="8.140625" style="112"/>
    <col min="11264" max="11264" width="8.7109375" style="112" customWidth="1"/>
    <col min="11265" max="11265" width="31.5703125" style="112" customWidth="1"/>
    <col min="11266" max="11266" width="13.85546875" style="112" customWidth="1"/>
    <col min="11267" max="11267" width="19.140625" style="112" customWidth="1"/>
    <col min="11268" max="11268" width="17.5703125" style="112" customWidth="1"/>
    <col min="11269" max="11269" width="14.7109375" style="112" customWidth="1"/>
    <col min="11270" max="11519" width="8.140625" style="112"/>
    <col min="11520" max="11520" width="8.7109375" style="112" customWidth="1"/>
    <col min="11521" max="11521" width="31.5703125" style="112" customWidth="1"/>
    <col min="11522" max="11522" width="13.85546875" style="112" customWidth="1"/>
    <col min="11523" max="11523" width="19.140625" style="112" customWidth="1"/>
    <col min="11524" max="11524" width="17.5703125" style="112" customWidth="1"/>
    <col min="11525" max="11525" width="14.7109375" style="112" customWidth="1"/>
    <col min="11526" max="11775" width="8.140625" style="112"/>
    <col min="11776" max="11776" width="8.7109375" style="112" customWidth="1"/>
    <col min="11777" max="11777" width="31.5703125" style="112" customWidth="1"/>
    <col min="11778" max="11778" width="13.85546875" style="112" customWidth="1"/>
    <col min="11779" max="11779" width="19.140625" style="112" customWidth="1"/>
    <col min="11780" max="11780" width="17.5703125" style="112" customWidth="1"/>
    <col min="11781" max="11781" width="14.7109375" style="112" customWidth="1"/>
    <col min="11782" max="12031" width="8.140625" style="112"/>
    <col min="12032" max="12032" width="8.7109375" style="112" customWidth="1"/>
    <col min="12033" max="12033" width="31.5703125" style="112" customWidth="1"/>
    <col min="12034" max="12034" width="13.85546875" style="112" customWidth="1"/>
    <col min="12035" max="12035" width="19.140625" style="112" customWidth="1"/>
    <col min="12036" max="12036" width="17.5703125" style="112" customWidth="1"/>
    <col min="12037" max="12037" width="14.7109375" style="112" customWidth="1"/>
    <col min="12038" max="12287" width="8.140625" style="112"/>
    <col min="12288" max="12288" width="8.7109375" style="112" customWidth="1"/>
    <col min="12289" max="12289" width="31.5703125" style="112" customWidth="1"/>
    <col min="12290" max="12290" width="13.85546875" style="112" customWidth="1"/>
    <col min="12291" max="12291" width="19.140625" style="112" customWidth="1"/>
    <col min="12292" max="12292" width="17.5703125" style="112" customWidth="1"/>
    <col min="12293" max="12293" width="14.7109375" style="112" customWidth="1"/>
    <col min="12294" max="12543" width="8.140625" style="112"/>
    <col min="12544" max="12544" width="8.7109375" style="112" customWidth="1"/>
    <col min="12545" max="12545" width="31.5703125" style="112" customWidth="1"/>
    <col min="12546" max="12546" width="13.85546875" style="112" customWidth="1"/>
    <col min="12547" max="12547" width="19.140625" style="112" customWidth="1"/>
    <col min="12548" max="12548" width="17.5703125" style="112" customWidth="1"/>
    <col min="12549" max="12549" width="14.7109375" style="112" customWidth="1"/>
    <col min="12550" max="12799" width="8.140625" style="112"/>
    <col min="12800" max="12800" width="8.7109375" style="112" customWidth="1"/>
    <col min="12801" max="12801" width="31.5703125" style="112" customWidth="1"/>
    <col min="12802" max="12802" width="13.85546875" style="112" customWidth="1"/>
    <col min="12803" max="12803" width="19.140625" style="112" customWidth="1"/>
    <col min="12804" max="12804" width="17.5703125" style="112" customWidth="1"/>
    <col min="12805" max="12805" width="14.7109375" style="112" customWidth="1"/>
    <col min="12806" max="13055" width="8.140625" style="112"/>
    <col min="13056" max="13056" width="8.7109375" style="112" customWidth="1"/>
    <col min="13057" max="13057" width="31.5703125" style="112" customWidth="1"/>
    <col min="13058" max="13058" width="13.85546875" style="112" customWidth="1"/>
    <col min="13059" max="13059" width="19.140625" style="112" customWidth="1"/>
    <col min="13060" max="13060" width="17.5703125" style="112" customWidth="1"/>
    <col min="13061" max="13061" width="14.7109375" style="112" customWidth="1"/>
    <col min="13062" max="13311" width="8.140625" style="112"/>
    <col min="13312" max="13312" width="8.7109375" style="112" customWidth="1"/>
    <col min="13313" max="13313" width="31.5703125" style="112" customWidth="1"/>
    <col min="13314" max="13314" width="13.85546875" style="112" customWidth="1"/>
    <col min="13315" max="13315" width="19.140625" style="112" customWidth="1"/>
    <col min="13316" max="13316" width="17.5703125" style="112" customWidth="1"/>
    <col min="13317" max="13317" width="14.7109375" style="112" customWidth="1"/>
    <col min="13318" max="13567" width="8.140625" style="112"/>
    <col min="13568" max="13568" width="8.7109375" style="112" customWidth="1"/>
    <col min="13569" max="13569" width="31.5703125" style="112" customWidth="1"/>
    <col min="13570" max="13570" width="13.85546875" style="112" customWidth="1"/>
    <col min="13571" max="13571" width="19.140625" style="112" customWidth="1"/>
    <col min="13572" max="13572" width="17.5703125" style="112" customWidth="1"/>
    <col min="13573" max="13573" width="14.7109375" style="112" customWidth="1"/>
    <col min="13574" max="13823" width="8.140625" style="112"/>
    <col min="13824" max="13824" width="8.7109375" style="112" customWidth="1"/>
    <col min="13825" max="13825" width="31.5703125" style="112" customWidth="1"/>
    <col min="13826" max="13826" width="13.85546875" style="112" customWidth="1"/>
    <col min="13827" max="13827" width="19.140625" style="112" customWidth="1"/>
    <col min="13828" max="13828" width="17.5703125" style="112" customWidth="1"/>
    <col min="13829" max="13829" width="14.7109375" style="112" customWidth="1"/>
    <col min="13830" max="14079" width="8.140625" style="112"/>
    <col min="14080" max="14080" width="8.7109375" style="112" customWidth="1"/>
    <col min="14081" max="14081" width="31.5703125" style="112" customWidth="1"/>
    <col min="14082" max="14082" width="13.85546875" style="112" customWidth="1"/>
    <col min="14083" max="14083" width="19.140625" style="112" customWidth="1"/>
    <col min="14084" max="14084" width="17.5703125" style="112" customWidth="1"/>
    <col min="14085" max="14085" width="14.7109375" style="112" customWidth="1"/>
    <col min="14086" max="14335" width="8.140625" style="112"/>
    <col min="14336" max="14336" width="8.7109375" style="112" customWidth="1"/>
    <col min="14337" max="14337" width="31.5703125" style="112" customWidth="1"/>
    <col min="14338" max="14338" width="13.85546875" style="112" customWidth="1"/>
    <col min="14339" max="14339" width="19.140625" style="112" customWidth="1"/>
    <col min="14340" max="14340" width="17.5703125" style="112" customWidth="1"/>
    <col min="14341" max="14341" width="14.7109375" style="112" customWidth="1"/>
    <col min="14342" max="14591" width="8.140625" style="112"/>
    <col min="14592" max="14592" width="8.7109375" style="112" customWidth="1"/>
    <col min="14593" max="14593" width="31.5703125" style="112" customWidth="1"/>
    <col min="14594" max="14594" width="13.85546875" style="112" customWidth="1"/>
    <col min="14595" max="14595" width="19.140625" style="112" customWidth="1"/>
    <col min="14596" max="14596" width="17.5703125" style="112" customWidth="1"/>
    <col min="14597" max="14597" width="14.7109375" style="112" customWidth="1"/>
    <col min="14598" max="14847" width="8.140625" style="112"/>
    <col min="14848" max="14848" width="8.7109375" style="112" customWidth="1"/>
    <col min="14849" max="14849" width="31.5703125" style="112" customWidth="1"/>
    <col min="14850" max="14850" width="13.85546875" style="112" customWidth="1"/>
    <col min="14851" max="14851" width="19.140625" style="112" customWidth="1"/>
    <col min="14852" max="14852" width="17.5703125" style="112" customWidth="1"/>
    <col min="14853" max="14853" width="14.7109375" style="112" customWidth="1"/>
    <col min="14854" max="15103" width="8.140625" style="112"/>
    <col min="15104" max="15104" width="8.7109375" style="112" customWidth="1"/>
    <col min="15105" max="15105" width="31.5703125" style="112" customWidth="1"/>
    <col min="15106" max="15106" width="13.85546875" style="112" customWidth="1"/>
    <col min="15107" max="15107" width="19.140625" style="112" customWidth="1"/>
    <col min="15108" max="15108" width="17.5703125" style="112" customWidth="1"/>
    <col min="15109" max="15109" width="14.7109375" style="112" customWidth="1"/>
    <col min="15110" max="15359" width="8.140625" style="112"/>
    <col min="15360" max="15360" width="8.7109375" style="112" customWidth="1"/>
    <col min="15361" max="15361" width="31.5703125" style="112" customWidth="1"/>
    <col min="15362" max="15362" width="13.85546875" style="112" customWidth="1"/>
    <col min="15363" max="15363" width="19.140625" style="112" customWidth="1"/>
    <col min="15364" max="15364" width="17.5703125" style="112" customWidth="1"/>
    <col min="15365" max="15365" width="14.7109375" style="112" customWidth="1"/>
    <col min="15366" max="15615" width="8.140625" style="112"/>
    <col min="15616" max="15616" width="8.7109375" style="112" customWidth="1"/>
    <col min="15617" max="15617" width="31.5703125" style="112" customWidth="1"/>
    <col min="15618" max="15618" width="13.85546875" style="112" customWidth="1"/>
    <col min="15619" max="15619" width="19.140625" style="112" customWidth="1"/>
    <col min="15620" max="15620" width="17.5703125" style="112" customWidth="1"/>
    <col min="15621" max="15621" width="14.7109375" style="112" customWidth="1"/>
    <col min="15622" max="15871" width="8.140625" style="112"/>
    <col min="15872" max="15872" width="8.7109375" style="112" customWidth="1"/>
    <col min="15873" max="15873" width="31.5703125" style="112" customWidth="1"/>
    <col min="15874" max="15874" width="13.85546875" style="112" customWidth="1"/>
    <col min="15875" max="15875" width="19.140625" style="112" customWidth="1"/>
    <col min="15876" max="15876" width="17.5703125" style="112" customWidth="1"/>
    <col min="15877" max="15877" width="14.7109375" style="112" customWidth="1"/>
    <col min="15878" max="16127" width="8.140625" style="112"/>
    <col min="16128" max="16128" width="8.7109375" style="112" customWidth="1"/>
    <col min="16129" max="16129" width="31.5703125" style="112" customWidth="1"/>
    <col min="16130" max="16130" width="13.85546875" style="112" customWidth="1"/>
    <col min="16131" max="16131" width="19.140625" style="112" customWidth="1"/>
    <col min="16132" max="16132" width="17.5703125" style="112" customWidth="1"/>
    <col min="16133" max="16133" width="14.7109375" style="112" customWidth="1"/>
    <col min="16134" max="16384" width="8.140625" style="112"/>
  </cols>
  <sheetData>
    <row r="1" spans="1:5" ht="23.25" hidden="1" customHeight="1" x14ac:dyDescent="0.25">
      <c r="A1" s="171"/>
      <c r="B1" s="171"/>
      <c r="C1" s="171"/>
      <c r="D1" s="171"/>
      <c r="E1" s="171"/>
    </row>
    <row r="2" spans="1:5" hidden="1" x14ac:dyDescent="0.25">
      <c r="A2" s="171" t="s">
        <v>125</v>
      </c>
      <c r="B2" s="171"/>
      <c r="C2" s="171"/>
      <c r="D2" s="171"/>
      <c r="E2" s="171"/>
    </row>
    <row r="3" spans="1:5" ht="15.75" customHeight="1" x14ac:dyDescent="0.25">
      <c r="A3" s="172" t="s">
        <v>197</v>
      </c>
      <c r="B3" s="172"/>
      <c r="C3" s="172"/>
      <c r="D3" s="172"/>
      <c r="E3" s="172"/>
    </row>
    <row r="4" spans="1:5" x14ac:dyDescent="0.25">
      <c r="A4" s="172" t="s">
        <v>126</v>
      </c>
      <c r="B4" s="172"/>
      <c r="C4" s="172"/>
      <c r="D4" s="172"/>
      <c r="E4" s="172"/>
    </row>
    <row r="5" spans="1:5" x14ac:dyDescent="0.25">
      <c r="A5" s="172" t="s">
        <v>127</v>
      </c>
      <c r="B5" s="172"/>
      <c r="C5" s="172"/>
      <c r="D5" s="172"/>
      <c r="E5" s="172"/>
    </row>
    <row r="6" spans="1:5" ht="26.25" customHeight="1" x14ac:dyDescent="0.25">
      <c r="A6" s="171" t="s">
        <v>128</v>
      </c>
      <c r="B6" s="171"/>
      <c r="C6" s="171"/>
      <c r="D6" s="171"/>
      <c r="E6" s="112" t="s">
        <v>242</v>
      </c>
    </row>
    <row r="7" spans="1:5" x14ac:dyDescent="0.25">
      <c r="A7" s="171"/>
      <c r="B7" s="171"/>
      <c r="C7" s="171"/>
      <c r="D7" s="171"/>
      <c r="E7" s="171"/>
    </row>
    <row r="8" spans="1:5" ht="28.5" customHeight="1" x14ac:dyDescent="0.25">
      <c r="A8" s="173" t="s">
        <v>201</v>
      </c>
      <c r="B8" s="173"/>
      <c r="C8" s="173"/>
      <c r="D8" s="173"/>
      <c r="E8" s="173"/>
    </row>
    <row r="9" spans="1:5" ht="29.25" customHeight="1" x14ac:dyDescent="0.25">
      <c r="A9" s="173" t="s">
        <v>130</v>
      </c>
      <c r="B9" s="173"/>
      <c r="C9" s="173"/>
      <c r="D9" s="173"/>
      <c r="E9" s="173"/>
    </row>
    <row r="10" spans="1:5" ht="30" customHeight="1" x14ac:dyDescent="0.25">
      <c r="A10" s="173" t="s">
        <v>131</v>
      </c>
      <c r="B10" s="173"/>
      <c r="C10" s="173"/>
      <c r="D10" s="173"/>
      <c r="E10" s="173"/>
    </row>
    <row r="11" spans="1:5" ht="30" customHeight="1" x14ac:dyDescent="0.25">
      <c r="A11" s="173" t="s">
        <v>132</v>
      </c>
      <c r="B11" s="173"/>
      <c r="C11" s="173"/>
      <c r="D11" s="173"/>
      <c r="E11" s="173"/>
    </row>
    <row r="12" spans="1:5" ht="29.25" customHeight="1" x14ac:dyDescent="0.25">
      <c r="A12" s="173" t="s">
        <v>133</v>
      </c>
      <c r="B12" s="173"/>
      <c r="C12" s="173"/>
      <c r="D12" s="173"/>
      <c r="E12" s="173"/>
    </row>
    <row r="13" spans="1:5" ht="28.5" customHeight="1" x14ac:dyDescent="0.25">
      <c r="A13" s="173" t="s">
        <v>134</v>
      </c>
      <c r="B13" s="173"/>
      <c r="C13" s="173"/>
      <c r="D13" s="173"/>
      <c r="E13" s="173"/>
    </row>
    <row r="14" spans="1:5" ht="15.75" customHeight="1" thickBot="1" x14ac:dyDescent="0.3">
      <c r="A14" s="171"/>
      <c r="B14" s="171"/>
      <c r="C14" s="171"/>
      <c r="D14" s="171"/>
      <c r="E14" s="171"/>
    </row>
    <row r="15" spans="1:5" ht="120.75" thickBot="1" x14ac:dyDescent="0.3">
      <c r="A15" s="121" t="s">
        <v>32</v>
      </c>
      <c r="B15" s="119" t="s">
        <v>136</v>
      </c>
      <c r="C15" s="119" t="s">
        <v>34</v>
      </c>
      <c r="D15" s="119" t="s">
        <v>135</v>
      </c>
      <c r="E15" s="119" t="s">
        <v>36</v>
      </c>
    </row>
    <row r="16" spans="1:5" x14ac:dyDescent="0.25">
      <c r="A16" s="177" t="s">
        <v>37</v>
      </c>
      <c r="B16" s="178"/>
      <c r="C16" s="178"/>
      <c r="D16" s="178"/>
      <c r="E16" s="130"/>
    </row>
    <row r="17" spans="1:5" ht="15" customHeight="1" x14ac:dyDescent="0.25">
      <c r="A17" s="131" t="s">
        <v>38</v>
      </c>
      <c r="B17" s="132" t="s">
        <v>39</v>
      </c>
      <c r="C17" s="133" t="s">
        <v>40</v>
      </c>
      <c r="D17" s="134">
        <v>0.14000000000000001</v>
      </c>
      <c r="E17" s="135">
        <v>871.42</v>
      </c>
    </row>
    <row r="18" spans="1:5" ht="15" customHeight="1" x14ac:dyDescent="0.25">
      <c r="A18" s="174" t="s">
        <v>137</v>
      </c>
      <c r="B18" s="175"/>
      <c r="C18" s="175"/>
      <c r="D18" s="176"/>
      <c r="E18" s="136"/>
    </row>
    <row r="19" spans="1:5" ht="15" customHeight="1" x14ac:dyDescent="0.25">
      <c r="A19" s="131" t="s">
        <v>139</v>
      </c>
      <c r="B19" s="132" t="s">
        <v>64</v>
      </c>
      <c r="C19" s="133" t="s">
        <v>65</v>
      </c>
      <c r="D19" s="134">
        <f>E19</f>
        <v>35977.08</v>
      </c>
      <c r="E19" s="135">
        <v>35977.08</v>
      </c>
    </row>
    <row r="20" spans="1:5" ht="15" customHeight="1" x14ac:dyDescent="0.25">
      <c r="A20" s="131" t="s">
        <v>255</v>
      </c>
      <c r="B20" s="132" t="s">
        <v>69</v>
      </c>
      <c r="C20" s="133" t="s">
        <v>60</v>
      </c>
      <c r="D20" s="134">
        <f>E20</f>
        <v>210.84</v>
      </c>
      <c r="E20" s="135">
        <v>210.84</v>
      </c>
    </row>
    <row r="21" spans="1:5" ht="15" customHeight="1" x14ac:dyDescent="0.25">
      <c r="A21" s="174" t="s">
        <v>142</v>
      </c>
      <c r="B21" s="175"/>
      <c r="C21" s="175"/>
      <c r="D21" s="176"/>
      <c r="E21" s="136"/>
    </row>
    <row r="22" spans="1:5" x14ac:dyDescent="0.25">
      <c r="A22" s="131" t="s">
        <v>144</v>
      </c>
      <c r="B22" s="137">
        <v>1</v>
      </c>
      <c r="C22" s="133" t="s">
        <v>60</v>
      </c>
      <c r="D22" s="134">
        <f t="shared" ref="D22:D36" si="0">E22/B22</f>
        <v>381.66</v>
      </c>
      <c r="E22" s="135">
        <v>381.66</v>
      </c>
    </row>
    <row r="23" spans="1:5" x14ac:dyDescent="0.25">
      <c r="A23" s="131" t="s">
        <v>218</v>
      </c>
      <c r="B23" s="137">
        <v>2</v>
      </c>
      <c r="C23" s="133" t="s">
        <v>149</v>
      </c>
      <c r="D23" s="134">
        <f t="shared" si="0"/>
        <v>97.48</v>
      </c>
      <c r="E23" s="135">
        <v>194.96</v>
      </c>
    </row>
    <row r="24" spans="1:5" x14ac:dyDescent="0.25">
      <c r="A24" s="131" t="s">
        <v>46</v>
      </c>
      <c r="B24" s="137">
        <v>1</v>
      </c>
      <c r="C24" s="133" t="s">
        <v>47</v>
      </c>
      <c r="D24" s="134">
        <f t="shared" si="0"/>
        <v>1005.22</v>
      </c>
      <c r="E24" s="135">
        <v>1005.22</v>
      </c>
    </row>
    <row r="25" spans="1:5" x14ac:dyDescent="0.25">
      <c r="A25" s="131" t="s">
        <v>48</v>
      </c>
      <c r="B25" s="137">
        <v>1</v>
      </c>
      <c r="C25" s="133" t="s">
        <v>49</v>
      </c>
      <c r="D25" s="134">
        <f t="shared" si="0"/>
        <v>828.19</v>
      </c>
      <c r="E25" s="135">
        <v>828.19</v>
      </c>
    </row>
    <row r="26" spans="1:5" x14ac:dyDescent="0.25">
      <c r="A26" s="131" t="s">
        <v>152</v>
      </c>
      <c r="B26" s="137">
        <v>1</v>
      </c>
      <c r="C26" s="133" t="s">
        <v>60</v>
      </c>
      <c r="D26" s="134">
        <f t="shared" si="0"/>
        <v>149.54</v>
      </c>
      <c r="E26" s="135">
        <v>149.54</v>
      </c>
    </row>
    <row r="27" spans="1:5" ht="30" x14ac:dyDescent="0.25">
      <c r="A27" s="131" t="s">
        <v>243</v>
      </c>
      <c r="B27" s="138">
        <v>0.1</v>
      </c>
      <c r="C27" s="133" t="s">
        <v>51</v>
      </c>
      <c r="D27" s="134">
        <f t="shared" si="0"/>
        <v>4022.6</v>
      </c>
      <c r="E27" s="135">
        <v>402.26</v>
      </c>
    </row>
    <row r="28" spans="1:5" x14ac:dyDescent="0.25">
      <c r="A28" s="131" t="s">
        <v>94</v>
      </c>
      <c r="B28" s="139">
        <v>0.04</v>
      </c>
      <c r="C28" s="133" t="s">
        <v>54</v>
      </c>
      <c r="D28" s="134">
        <f t="shared" si="0"/>
        <v>30165.750000000004</v>
      </c>
      <c r="E28" s="135">
        <v>1206.6300000000001</v>
      </c>
    </row>
    <row r="29" spans="1:5" ht="30" x14ac:dyDescent="0.25">
      <c r="A29" s="131" t="s">
        <v>244</v>
      </c>
      <c r="B29" s="140">
        <v>0.44500000000000001</v>
      </c>
      <c r="C29" s="133" t="s">
        <v>51</v>
      </c>
      <c r="D29" s="134">
        <f t="shared" si="0"/>
        <v>1915.011235955056</v>
      </c>
      <c r="E29" s="135">
        <v>852.18</v>
      </c>
    </row>
    <row r="30" spans="1:5" x14ac:dyDescent="0.25">
      <c r="A30" s="131" t="s">
        <v>245</v>
      </c>
      <c r="B30" s="137">
        <v>1</v>
      </c>
      <c r="C30" s="133" t="s">
        <v>47</v>
      </c>
      <c r="D30" s="134">
        <f t="shared" si="0"/>
        <v>611.75</v>
      </c>
      <c r="E30" s="135">
        <v>611.75</v>
      </c>
    </row>
    <row r="31" spans="1:5" x14ac:dyDescent="0.25">
      <c r="A31" s="131" t="s">
        <v>157</v>
      </c>
      <c r="B31" s="139">
        <v>0.05</v>
      </c>
      <c r="C31" s="133" t="s">
        <v>49</v>
      </c>
      <c r="D31" s="134">
        <f t="shared" si="0"/>
        <v>17465.999999999996</v>
      </c>
      <c r="E31" s="135">
        <v>873.3</v>
      </c>
    </row>
    <row r="32" spans="1:5" ht="30" x14ac:dyDescent="0.25">
      <c r="A32" s="131" t="s">
        <v>96</v>
      </c>
      <c r="B32" s="137">
        <v>5</v>
      </c>
      <c r="C32" s="133" t="s">
        <v>97</v>
      </c>
      <c r="D32" s="134">
        <f t="shared" si="0"/>
        <v>252.81599999999997</v>
      </c>
      <c r="E32" s="135">
        <v>1264.08</v>
      </c>
    </row>
    <row r="33" spans="1:5" x14ac:dyDescent="0.25">
      <c r="A33" s="131" t="s">
        <v>221</v>
      </c>
      <c r="B33" s="137">
        <v>2</v>
      </c>
      <c r="C33" s="133" t="s">
        <v>149</v>
      </c>
      <c r="D33" s="134">
        <f t="shared" si="0"/>
        <v>78.12</v>
      </c>
      <c r="E33" s="135">
        <v>156.24</v>
      </c>
    </row>
    <row r="34" spans="1:5" x14ac:dyDescent="0.25">
      <c r="A34" s="131" t="s">
        <v>246</v>
      </c>
      <c r="B34" s="137">
        <v>1</v>
      </c>
      <c r="C34" s="133" t="s">
        <v>60</v>
      </c>
      <c r="D34" s="134">
        <f t="shared" si="0"/>
        <v>4474.1099999999997</v>
      </c>
      <c r="E34" s="135">
        <v>4474.1099999999997</v>
      </c>
    </row>
    <row r="35" spans="1:5" x14ac:dyDescent="0.25">
      <c r="A35" s="131" t="s">
        <v>160</v>
      </c>
      <c r="B35" s="137">
        <v>1</v>
      </c>
      <c r="C35" s="133" t="s">
        <v>47</v>
      </c>
      <c r="D35" s="134">
        <f t="shared" si="0"/>
        <v>3649.47</v>
      </c>
      <c r="E35" s="135">
        <v>3649.47</v>
      </c>
    </row>
    <row r="36" spans="1:5" ht="30" x14ac:dyDescent="0.25">
      <c r="A36" s="131" t="s">
        <v>161</v>
      </c>
      <c r="B36" s="137">
        <v>1</v>
      </c>
      <c r="C36" s="133" t="s">
        <v>56</v>
      </c>
      <c r="D36" s="134">
        <f t="shared" si="0"/>
        <v>857.06</v>
      </c>
      <c r="E36" s="135">
        <v>857.06</v>
      </c>
    </row>
    <row r="37" spans="1:5" x14ac:dyDescent="0.25">
      <c r="A37" s="131" t="s">
        <v>55</v>
      </c>
      <c r="B37" s="137">
        <v>34</v>
      </c>
      <c r="C37" s="133" t="s">
        <v>56</v>
      </c>
      <c r="D37" s="134">
        <f t="shared" ref="D37:D45" si="1">E37/B37</f>
        <v>302.19382352941176</v>
      </c>
      <c r="E37" s="135">
        <v>10274.59</v>
      </c>
    </row>
    <row r="38" spans="1:5" ht="15" customHeight="1" x14ac:dyDescent="0.25">
      <c r="A38" s="174" t="s">
        <v>163</v>
      </c>
      <c r="B38" s="175"/>
      <c r="C38" s="175"/>
      <c r="D38" s="176"/>
      <c r="E38" s="136"/>
    </row>
    <row r="39" spans="1:5" ht="13.5" customHeight="1" x14ac:dyDescent="0.25">
      <c r="A39" s="131" t="s">
        <v>247</v>
      </c>
      <c r="B39" s="140">
        <v>6.9000000000000006E-2</v>
      </c>
      <c r="C39" s="133" t="s">
        <v>248</v>
      </c>
      <c r="D39" s="134">
        <f t="shared" si="1"/>
        <v>5742.463768115942</v>
      </c>
      <c r="E39" s="135">
        <v>396.23</v>
      </c>
    </row>
    <row r="40" spans="1:5" ht="30" x14ac:dyDescent="0.25">
      <c r="A40" s="131" t="s">
        <v>175</v>
      </c>
      <c r="B40" s="140">
        <v>0.44500000000000001</v>
      </c>
      <c r="C40" s="133" t="s">
        <v>51</v>
      </c>
      <c r="D40" s="134">
        <f t="shared" si="1"/>
        <v>2011.6629213483147</v>
      </c>
      <c r="E40" s="135">
        <v>895.19</v>
      </c>
    </row>
    <row r="41" spans="1:5" ht="30" x14ac:dyDescent="0.25">
      <c r="A41" s="131" t="s">
        <v>249</v>
      </c>
      <c r="B41" s="139">
        <v>0.44</v>
      </c>
      <c r="C41" s="133" t="s">
        <v>51</v>
      </c>
      <c r="D41" s="134">
        <f t="shared" si="1"/>
        <v>2022.1363636363637</v>
      </c>
      <c r="E41" s="135">
        <v>889.74</v>
      </c>
    </row>
    <row r="42" spans="1:5" ht="31.5" customHeight="1" x14ac:dyDescent="0.25">
      <c r="A42" s="131" t="s">
        <v>250</v>
      </c>
      <c r="B42" s="139">
        <v>0.64</v>
      </c>
      <c r="C42" s="133" t="s">
        <v>51</v>
      </c>
      <c r="D42" s="134">
        <f t="shared" si="1"/>
        <v>610.125</v>
      </c>
      <c r="E42" s="135">
        <v>390.48</v>
      </c>
    </row>
    <row r="43" spans="1:5" ht="30" x14ac:dyDescent="0.25">
      <c r="A43" s="131" t="s">
        <v>50</v>
      </c>
      <c r="B43" s="140">
        <v>0.44500000000000001</v>
      </c>
      <c r="C43" s="133" t="s">
        <v>51</v>
      </c>
      <c r="D43" s="134">
        <f t="shared" si="1"/>
        <v>1811.7078651685395</v>
      </c>
      <c r="E43" s="135">
        <v>806.21</v>
      </c>
    </row>
    <row r="44" spans="1:5" ht="30" x14ac:dyDescent="0.25">
      <c r="A44" s="131" t="s">
        <v>251</v>
      </c>
      <c r="B44" s="139">
        <v>0.64</v>
      </c>
      <c r="C44" s="133" t="s">
        <v>51</v>
      </c>
      <c r="D44" s="134">
        <f t="shared" si="1"/>
        <v>1368.4375</v>
      </c>
      <c r="E44" s="135">
        <v>875.8</v>
      </c>
    </row>
    <row r="45" spans="1:5" x14ac:dyDescent="0.25">
      <c r="A45" s="131" t="s">
        <v>256</v>
      </c>
      <c r="B45" s="139">
        <v>0.02</v>
      </c>
      <c r="C45" s="133" t="s">
        <v>53</v>
      </c>
      <c r="D45" s="134">
        <f t="shared" si="1"/>
        <v>27412.5</v>
      </c>
      <c r="E45" s="135">
        <v>548.25</v>
      </c>
    </row>
    <row r="46" spans="1:5" x14ac:dyDescent="0.25">
      <c r="A46" s="131" t="s">
        <v>252</v>
      </c>
      <c r="B46" s="139">
        <v>0.01</v>
      </c>
      <c r="C46" s="133" t="s">
        <v>58</v>
      </c>
      <c r="D46" s="134">
        <f>E46/B46</f>
        <v>37540</v>
      </c>
      <c r="E46" s="135">
        <v>375.4</v>
      </c>
    </row>
    <row r="47" spans="1:5" ht="15" customHeight="1" x14ac:dyDescent="0.25">
      <c r="A47" s="174" t="s">
        <v>43</v>
      </c>
      <c r="B47" s="175"/>
      <c r="C47" s="175"/>
      <c r="D47" s="176"/>
      <c r="E47" s="136"/>
    </row>
    <row r="48" spans="1:5" ht="15" customHeight="1" x14ac:dyDescent="0.25">
      <c r="A48" s="131" t="s">
        <v>88</v>
      </c>
      <c r="B48" s="132" t="s">
        <v>193</v>
      </c>
      <c r="C48" s="133" t="s">
        <v>40</v>
      </c>
      <c r="D48" s="134">
        <f>E48</f>
        <v>2104.6</v>
      </c>
      <c r="E48" s="135">
        <v>2104.6</v>
      </c>
    </row>
    <row r="49" spans="1:7" x14ac:dyDescent="0.25">
      <c r="A49" s="174" t="s">
        <v>253</v>
      </c>
      <c r="B49" s="175"/>
      <c r="C49" s="175"/>
      <c r="D49" s="176"/>
      <c r="E49" s="136"/>
    </row>
    <row r="50" spans="1:7" ht="15" customHeight="1" x14ac:dyDescent="0.25">
      <c r="A50" s="131" t="s">
        <v>254</v>
      </c>
      <c r="B50" s="132" t="s">
        <v>193</v>
      </c>
      <c r="C50" s="133" t="s">
        <v>40</v>
      </c>
      <c r="D50" s="134">
        <f>E50</f>
        <v>3600</v>
      </c>
      <c r="E50" s="135">
        <v>3600</v>
      </c>
    </row>
    <row r="51" spans="1:7" ht="15" customHeight="1" thickBot="1" x14ac:dyDescent="0.3">
      <c r="A51" s="174" t="s">
        <v>232</v>
      </c>
      <c r="B51" s="175"/>
      <c r="C51" s="175"/>
      <c r="D51" s="176"/>
      <c r="E51" s="136"/>
    </row>
    <row r="52" spans="1:7" ht="30" customHeight="1" x14ac:dyDescent="0.25">
      <c r="A52" s="131" t="s">
        <v>233</v>
      </c>
      <c r="B52" s="132" t="s">
        <v>69</v>
      </c>
      <c r="C52" s="133" t="s">
        <v>40</v>
      </c>
      <c r="D52" s="134">
        <f>E52</f>
        <v>121.38</v>
      </c>
      <c r="E52" s="135">
        <v>121.38</v>
      </c>
      <c r="F52" s="122">
        <f>SUM(E17:E52)</f>
        <v>75243.860000000015</v>
      </c>
      <c r="G52" s="120" t="s">
        <v>257</v>
      </c>
    </row>
    <row r="53" spans="1:7" s="56" customFormat="1" x14ac:dyDescent="0.25">
      <c r="A53" s="179" t="s">
        <v>70</v>
      </c>
      <c r="B53" s="180"/>
      <c r="C53" s="180"/>
      <c r="D53" s="180"/>
      <c r="E53" s="181"/>
    </row>
    <row r="54" spans="1:7" s="56" customFormat="1" x14ac:dyDescent="0.25">
      <c r="A54" s="57" t="s">
        <v>71</v>
      </c>
      <c r="B54" s="114" t="s">
        <v>39</v>
      </c>
      <c r="C54" s="114" t="s">
        <v>40</v>
      </c>
      <c r="D54" s="114">
        <f>E54</f>
        <v>7524.3860000000022</v>
      </c>
      <c r="E54" s="114">
        <f>SUM(E17:E52)*10%</f>
        <v>7524.3860000000022</v>
      </c>
    </row>
    <row r="55" spans="1:7" x14ac:dyDescent="0.25">
      <c r="A55" s="116" t="s">
        <v>72</v>
      </c>
      <c r="B55" s="114"/>
      <c r="C55" s="114"/>
      <c r="D55" s="114"/>
      <c r="E55" s="117">
        <f>F52+E54</f>
        <v>82768.246000000014</v>
      </c>
    </row>
    <row r="56" spans="1:7" x14ac:dyDescent="0.25">
      <c r="A56" s="171"/>
      <c r="B56" s="171"/>
      <c r="C56" s="171"/>
      <c r="D56" s="171"/>
      <c r="E56" s="171"/>
    </row>
    <row r="57" spans="1:7" x14ac:dyDescent="0.25">
      <c r="A57" s="171"/>
      <c r="B57" s="171"/>
      <c r="C57" s="171"/>
      <c r="D57" s="171"/>
      <c r="E57" s="171"/>
    </row>
    <row r="58" spans="1:7" s="125" customFormat="1" ht="21.75" customHeight="1" x14ac:dyDescent="0.25">
      <c r="A58" s="183" t="s">
        <v>259</v>
      </c>
      <c r="B58" s="183"/>
      <c r="C58" s="183"/>
      <c r="D58" s="183"/>
      <c r="E58" s="123">
        <f>E55</f>
        <v>82768.246000000014</v>
      </c>
      <c r="F58" s="124"/>
    </row>
    <row r="59" spans="1:7" s="125" customFormat="1" ht="20.25" customHeight="1" x14ac:dyDescent="0.25">
      <c r="A59" s="182" t="str">
        <f>[1]!Сумма_прописью(E58)</f>
        <v>Восемьдесят две тысячи семьсот шестьдесят восемь рублей 25 копеек.</v>
      </c>
      <c r="B59" s="182"/>
      <c r="C59" s="182"/>
      <c r="D59" s="182"/>
      <c r="E59" s="182"/>
      <c r="F59" s="126"/>
    </row>
    <row r="60" spans="1:7" s="125" customFormat="1" ht="24.75" customHeight="1" x14ac:dyDescent="0.25">
      <c r="A60" s="183" t="s">
        <v>187</v>
      </c>
      <c r="B60" s="183"/>
      <c r="C60" s="183"/>
      <c r="D60" s="183"/>
      <c r="E60" s="183"/>
      <c r="F60" s="127"/>
    </row>
    <row r="61" spans="1:7" s="125" customFormat="1" ht="24" customHeight="1" x14ac:dyDescent="0.25">
      <c r="A61" s="183" t="s">
        <v>188</v>
      </c>
      <c r="B61" s="183"/>
      <c r="C61" s="183"/>
      <c r="D61" s="183"/>
      <c r="E61" s="183"/>
      <c r="F61" s="127"/>
    </row>
    <row r="62" spans="1:7" s="125" customFormat="1" ht="30.75" customHeight="1" x14ac:dyDescent="0.25">
      <c r="A62" s="183" t="s">
        <v>189</v>
      </c>
      <c r="B62" s="183"/>
      <c r="C62" s="183"/>
      <c r="D62" s="183"/>
      <c r="E62" s="183"/>
      <c r="F62" s="127"/>
    </row>
    <row r="63" spans="1:7" s="125" customFormat="1" x14ac:dyDescent="0.25">
      <c r="A63" s="128"/>
      <c r="B63" s="128"/>
      <c r="C63" s="128"/>
      <c r="D63" s="128"/>
      <c r="E63" s="128"/>
      <c r="F63" s="128"/>
    </row>
    <row r="64" spans="1:7" s="125" customFormat="1" ht="24.75" customHeight="1" x14ac:dyDescent="0.25">
      <c r="A64" s="183" t="s">
        <v>258</v>
      </c>
      <c r="B64" s="183"/>
      <c r="C64" s="183"/>
      <c r="D64" s="183"/>
      <c r="E64" s="183"/>
      <c r="F64" s="127"/>
    </row>
    <row r="65" spans="1:5" ht="18.75" customHeight="1" x14ac:dyDescent="0.25">
      <c r="A65" s="129" t="s">
        <v>190</v>
      </c>
      <c r="B65" s="129"/>
      <c r="C65" s="129"/>
      <c r="D65" s="129"/>
      <c r="E65" s="129"/>
    </row>
    <row r="66" spans="1:5" ht="24.75" customHeight="1" x14ac:dyDescent="0.25">
      <c r="A66" s="129" t="s">
        <v>260</v>
      </c>
      <c r="B66" s="129"/>
      <c r="C66" s="129"/>
      <c r="D66" s="129"/>
      <c r="E66" s="129"/>
    </row>
    <row r="67" spans="1:5" ht="15" customHeight="1" x14ac:dyDescent="0.25">
      <c r="B67" s="129"/>
      <c r="C67" s="129"/>
      <c r="D67" s="129" t="s">
        <v>81</v>
      </c>
      <c r="E67" s="129"/>
    </row>
    <row r="68" spans="1:5" x14ac:dyDescent="0.25">
      <c r="A68" s="171"/>
      <c r="B68" s="171"/>
      <c r="C68" s="171"/>
      <c r="D68" s="171"/>
      <c r="E68" s="171"/>
    </row>
    <row r="69" spans="1:5" x14ac:dyDescent="0.25">
      <c r="A69" s="171" t="s">
        <v>191</v>
      </c>
      <c r="B69" s="171"/>
      <c r="C69" s="171"/>
      <c r="D69" s="171"/>
      <c r="E69" s="171"/>
    </row>
    <row r="70" spans="1:5" ht="13.5" customHeight="1" x14ac:dyDescent="0.25">
      <c r="B70" s="171"/>
      <c r="C70" s="171"/>
      <c r="D70" s="171" t="s">
        <v>81</v>
      </c>
      <c r="E70" s="171"/>
    </row>
  </sheetData>
  <mergeCells count="34">
    <mergeCell ref="A68:E68"/>
    <mergeCell ref="A58:D58"/>
    <mergeCell ref="A69:E69"/>
    <mergeCell ref="B70:C70"/>
    <mergeCell ref="D70:E70"/>
    <mergeCell ref="A62:E62"/>
    <mergeCell ref="A64:E64"/>
    <mergeCell ref="A56:E56"/>
    <mergeCell ref="A57:E57"/>
    <mergeCell ref="A59:E59"/>
    <mergeCell ref="A60:E60"/>
    <mergeCell ref="A61:E61"/>
    <mergeCell ref="A53:E53"/>
    <mergeCell ref="A49:D49"/>
    <mergeCell ref="A51:D51"/>
    <mergeCell ref="A47:D47"/>
    <mergeCell ref="A38:D38"/>
    <mergeCell ref="A7:E7"/>
    <mergeCell ref="A8:E8"/>
    <mergeCell ref="A9:E9"/>
    <mergeCell ref="A5:E5"/>
    <mergeCell ref="A21:D21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Лист1</vt:lpstr>
      <vt:lpstr>2020</vt:lpstr>
      <vt:lpstr>Лист2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2022-04-04T01:28:52Z</cp:lastPrinted>
  <dcterms:created xsi:type="dcterms:W3CDTF">2019-02-28T08:53:54Z</dcterms:created>
  <dcterms:modified xsi:type="dcterms:W3CDTF">2022-04-09T17:47:56Z</dcterms:modified>
</cp:coreProperties>
</file>