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16170" windowHeight="12045" activeTab="4"/>
  </bookViews>
  <sheets>
    <sheet name="2019" sheetId="3" r:id="rId1"/>
    <sheet name="Лист1" sheetId="4" r:id="rId2"/>
    <sheet name="2020" sheetId="5" r:id="rId3"/>
    <sheet name="Лист2" sheetId="6" r:id="rId4"/>
    <sheet name="2021" sheetId="7" r:id="rId5"/>
    <sheet name="акт21" sheetId="8" r:id="rId6"/>
  </sheets>
  <externalReferences>
    <externalReference r:id="rId7"/>
  </externalReferences>
  <definedNames>
    <definedName name="_xlnm.Print_Area" localSheetId="0">'2019'!$A$1:$F$30</definedName>
    <definedName name="_xlnm.Print_Area" localSheetId="2">'2020'!$A$1:$F$30</definedName>
    <definedName name="_xlnm.Print_Area" localSheetId="4">'2021'!$A$1:$F$30</definedName>
    <definedName name="_xlnm.Print_Area" localSheetId="5">акт21!$A$3:$E$72</definedName>
    <definedName name="_xlnm.Print_Area" localSheetId="1">Лист1!$A$2:$E$72</definedName>
    <definedName name="_xlnm.Print_Area" localSheetId="3">Лист2!$A$3:$E$93</definedName>
  </definedNames>
  <calcPr calcId="145621"/>
</workbook>
</file>

<file path=xl/calcChain.xml><?xml version="1.0" encoding="utf-8"?>
<calcChain xmlns="http://schemas.openxmlformats.org/spreadsheetml/2006/main">
  <c r="F24" i="7" l="1"/>
  <c r="F23" i="7" l="1"/>
  <c r="E60" i="8"/>
  <c r="E57" i="8"/>
  <c r="E56" i="8"/>
  <c r="D56" i="8" s="1"/>
  <c r="F54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2" i="8"/>
  <c r="D43" i="8"/>
  <c r="D44" i="8"/>
  <c r="D45" i="8"/>
  <c r="D46" i="8"/>
  <c r="D47" i="8"/>
  <c r="D48" i="8"/>
  <c r="D49" i="8"/>
  <c r="D50" i="8"/>
  <c r="D54" i="8"/>
  <c r="D52" i="8"/>
  <c r="D20" i="8"/>
  <c r="D21" i="8"/>
  <c r="D19" i="8"/>
  <c r="F18" i="7"/>
  <c r="F22" i="7" s="1"/>
  <c r="F14" i="7"/>
  <c r="A61" i="8"/>
  <c r="F25" i="7" l="1"/>
  <c r="D72" i="6"/>
  <c r="D74" i="6"/>
  <c r="D75" i="6"/>
  <c r="D70" i="6"/>
  <c r="D65" i="6"/>
  <c r="D51" i="6"/>
  <c r="D28" i="6"/>
  <c r="D27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8" i="6"/>
  <c r="D49" i="6"/>
  <c r="D50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6" i="6"/>
  <c r="D67" i="6"/>
  <c r="D68" i="6"/>
  <c r="D26" i="6"/>
  <c r="D20" i="6"/>
  <c r="D21" i="6"/>
  <c r="D22" i="6"/>
  <c r="D23" i="6"/>
  <c r="D24" i="6"/>
  <c r="D19" i="6"/>
  <c r="E77" i="6" l="1"/>
  <c r="D77" i="6" s="1"/>
  <c r="E78" i="6" l="1"/>
  <c r="F23" i="5" s="1"/>
  <c r="F18" i="5"/>
  <c r="F22" i="5" s="1"/>
  <c r="F14" i="5"/>
  <c r="F25" i="5" s="1"/>
  <c r="F24" i="5" l="1"/>
  <c r="E58" i="4"/>
  <c r="F23" i="3" s="1"/>
  <c r="E57" i="4"/>
  <c r="D57" i="4" s="1"/>
  <c r="D55" i="4" l="1"/>
  <c r="D49" i="4"/>
  <c r="D22" i="4"/>
  <c r="D19" i="4"/>
  <c r="D20" i="4"/>
  <c r="D18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3" i="4"/>
  <c r="D44" i="4"/>
  <c r="D45" i="4"/>
  <c r="D46" i="4"/>
  <c r="D47" i="4"/>
  <c r="D48" i="4"/>
  <c r="D50" i="4"/>
  <c r="D51" i="4"/>
  <c r="D52" i="4"/>
  <c r="D53" i="4"/>
  <c r="F18" i="3" l="1"/>
  <c r="F22" i="3" s="1"/>
  <c r="F14" i="3"/>
  <c r="F24" i="3" l="1"/>
  <c r="F25" i="3"/>
</calcChain>
</file>

<file path=xl/sharedStrings.xml><?xml version="1.0" encoding="utf-8"?>
<sst xmlns="http://schemas.openxmlformats.org/spreadsheetml/2006/main" count="477" uniqueCount="197">
  <si>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</si>
  <si>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</si>
  <si>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</si>
  <si>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</si>
  <si>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</si>
  <si>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</si>
  <si>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</si>
  <si>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</si>
  <si>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</si>
  <si>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</si>
  <si>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</si>
  <si>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</si>
  <si>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</si>
  <si>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</si>
  <si>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</si>
  <si>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</si>
  <si>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</si>
  <si>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</si>
  <si>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</si>
  <si>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</si>
  <si>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</si>
  <si>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</si>
  <si>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</si>
  <si>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</si>
  <si>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</si>
  <si>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получил: ________________________________________________________</t>
  </si>
  <si>
    <t>Дата __________________</t>
  </si>
  <si>
    <t>Период: с 01.01.2019 по 31.12.2019 года.</t>
  </si>
  <si>
    <t>Отчет по бюджету № 59/17-2019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</si>
  <si>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</si>
  <si>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</si>
  <si>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</si>
  <si>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</si>
  <si>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</si>
  <si>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</si>
  <si>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</si>
  <si>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</si>
  <si>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</si>
  <si>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</si>
  <si>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Наименование вида работы (услуги)</t>
  </si>
  <si>
    <t>Единица измерения работы (услуги)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</si>
  <si>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</si>
  <si>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</si>
  <si>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Цена выполненной работы (оказанной услуги), в рублях</t>
  </si>
  <si>
    <t>Аварийное обслуживание</t>
  </si>
  <si>
    <t xml:space="preserve">     Аварийное обслуживание</t>
  </si>
  <si>
    <t>руб.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</si>
  <si>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</si>
  <si>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</si>
  <si>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>м2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</si>
  <si>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</si>
  <si>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</si>
  <si>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</si>
  <si>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</si>
  <si>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>шт</t>
  </si>
  <si>
    <t>Обслуживание и текущий ремонт инженерного оборудования</t>
  </si>
  <si>
    <t xml:space="preserve">     Замена шарового крана Д-50</t>
  </si>
  <si>
    <t xml:space="preserve">     Регулировка температуры отопления в ИТП вентилями</t>
  </si>
  <si>
    <t xml:space="preserve">     Смена отдельных участков трубопроводов диаметром: 40 мм</t>
  </si>
  <si>
    <t>1 участок</t>
  </si>
  <si>
    <t xml:space="preserve">     Смена сгонов у трубопроводов диаметром: 20 мм</t>
  </si>
  <si>
    <t>100 шт.</t>
  </si>
  <si>
    <t xml:space="preserve">     Уплотнение сгонов без разборки.</t>
  </si>
  <si>
    <t>1 соединение</t>
  </si>
  <si>
    <t xml:space="preserve">     Запуск системы отопления.</t>
  </si>
  <si>
    <t>1 здание</t>
  </si>
  <si>
    <t xml:space="preserve">     Осмотр системы центрального отопления, устройства в чердачных и подвальных помещениях</t>
  </si>
  <si>
    <t>1000 м2</t>
  </si>
  <si>
    <t xml:space="preserve">     Осмотр СТО</t>
  </si>
  <si>
    <t>100 квартир</t>
  </si>
  <si>
    <t xml:space="preserve">     Осмотр СТО в чердачных и подвальных помещениях (весенний и осенний)</t>
  </si>
  <si>
    <t xml:space="preserve">     Осмотр, проверка работы приборов ИТП, РХВ</t>
  </si>
  <si>
    <t xml:space="preserve">     Подготовка элеваторного узла</t>
  </si>
  <si>
    <t xml:space="preserve">     Промывка трубопровода системы отопления</t>
  </si>
  <si>
    <t xml:space="preserve">     Сдача ИТП представителю энергоснабжающей организации</t>
  </si>
  <si>
    <t>1 ИТП</t>
  </si>
  <si>
    <t xml:space="preserve">     Снятие и запись замера в наряде (ИТП,РХВ)</t>
  </si>
  <si>
    <t xml:space="preserve">     Уплотнение сгонов с применением льняной пряди или асбестового шнура (без разборки сгонов)</t>
  </si>
  <si>
    <t xml:space="preserve">     Установка промывочных вентилей диаметром: 32 мм</t>
  </si>
  <si>
    <t>Обслуживание и текущий ремонт конструктивных элементов</t>
  </si>
  <si>
    <t xml:space="preserve">     Окраска масляными составами  по дереву: доски объявления</t>
  </si>
  <si>
    <t>100 м2</t>
  </si>
  <si>
    <t xml:space="preserve">     Ремонт отдельных мест покрытия из асбоцементных листов: обыкновенного профиля (мат. БУ)</t>
  </si>
  <si>
    <t xml:space="preserve">     Установка досок объявлений с изготовлением</t>
  </si>
  <si>
    <t xml:space="preserve">     Устройство перильного ограждения крыльца Д-32</t>
  </si>
  <si>
    <t xml:space="preserve">     М. Ремонт слухового окна (пристрожка, укрепление)</t>
  </si>
  <si>
    <t>1 створка</t>
  </si>
  <si>
    <t xml:space="preserve">     Осмотр кровли, чердака, подъездов, подвального помещения -подготовка к зиме</t>
  </si>
  <si>
    <t xml:space="preserve">     Плановые проверки вентиляционных каналов и оголовков</t>
  </si>
  <si>
    <t xml:space="preserve">     Смена оконных приборов: завертки форточные</t>
  </si>
  <si>
    <t xml:space="preserve">     Смена оконных приборов: задвижки</t>
  </si>
  <si>
    <t xml:space="preserve">     Смена стекол в деревянных переплетах при площади стекла  до: 0,25 м</t>
  </si>
  <si>
    <t xml:space="preserve">     Укрепление дверных приборов: петли (шарниры), шпингалеты, ручки накладные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</si>
  <si>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</si>
  <si>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</si>
  <si>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 xml:space="preserve">     Добавлять на каждый последующий стык</t>
  </si>
  <si>
    <t xml:space="preserve">     Изготовление элементов и сборка узлов стальных трубопроводов</t>
  </si>
  <si>
    <t>10 м</t>
  </si>
  <si>
    <t>Итого: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</si>
  <si>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</si>
  <si>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</si>
  <si>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</si>
  <si>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</si>
  <si>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(подпись)</t>
  </si>
  <si>
    <t>Заказчик -         ________________________________________   __________________________________</t>
  </si>
  <si>
    <t>Ежедневно</t>
  </si>
  <si>
    <t>По тарифу</t>
  </si>
  <si>
    <t>По факту</t>
  </si>
  <si>
    <t>По графику</t>
  </si>
  <si>
    <t>По договору</t>
  </si>
  <si>
    <t>Услуги по управлению МКД</t>
  </si>
  <si>
    <t xml:space="preserve">     Услуги по управлению МКД</t>
  </si>
  <si>
    <t xml:space="preserve">           2. Всего за период с "01"января 2019 г. по "31"декября 2019 г. выполнено работ на общую сумму 80882.08 руб. (Восемьдесят тысяч восемьсот восемьдесят два рубля 8 копеек)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</si>
  <si>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____________________________________________________________________________________, </t>
  </si>
  <si>
    <t xml:space="preserve">                             ________________________________________      ____________________________________</t>
  </si>
  <si>
    <t>АКТ № 59/17</t>
  </si>
  <si>
    <t>Отчет по бюджету № 59/17-2020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</si>
  <si>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</si>
  <si>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</si>
  <si>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</si>
  <si>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</si>
  <si>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Вырезка сухих ветвей деревьев лиственных пород д: более 350 мм при кол-ве до 5 ветвей</t>
  </si>
  <si>
    <t>1 дерево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</si>
  <si>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</si>
  <si>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</t>
  </si>
  <si>
    <t xml:space="preserve">     Устройство скамейки со спинкой и с окраской</t>
  </si>
  <si>
    <t xml:space="preserve">     Изоляция трубопровода матами с совмещенным покрывным  слоем</t>
  </si>
  <si>
    <t>1 м3</t>
  </si>
  <si>
    <t xml:space="preserve">     Консервация системы отопления</t>
  </si>
  <si>
    <t>100 м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</si>
  <si>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</si>
  <si>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</si>
  <si>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фильтра магнитного диаметром: до 50 мм</t>
  </si>
  <si>
    <t xml:space="preserve">     Запуск потока воды: отопление, ГВС, ХВС</t>
  </si>
  <si>
    <t>1 узел</t>
  </si>
  <si>
    <t xml:space="preserve">     Ликвидация воздушных пробок в системе отопления, в стояке</t>
  </si>
  <si>
    <t>1 стояк</t>
  </si>
  <si>
    <t xml:space="preserve">     Осмотр подвальных помещений</t>
  </si>
  <si>
    <t xml:space="preserve">     Перевод отопления с подачи на обратку или с обратки на подачу</t>
  </si>
  <si>
    <t>узел</t>
  </si>
  <si>
    <t xml:space="preserve">     Перекрытие потока воды: отопление, ГВС, ХВС</t>
  </si>
  <si>
    <t xml:space="preserve">     Сдача РХВ представителю водоканала, составление акта</t>
  </si>
  <si>
    <t xml:space="preserve">     Изготовление щита из доски б/у</t>
  </si>
  <si>
    <t xml:space="preserve">     Масляная окраска металлических поверхностей: труб диаметром менее 50 мм, кол-во окрасок 2</t>
  </si>
  <si>
    <t xml:space="preserve">     Огрунтовка ранее окрашенных фасадов бетонконтактом</t>
  </si>
  <si>
    <t xml:space="preserve">     Ремонт отдельных мест покрытия из асбоцементных листов: замена фартука</t>
  </si>
  <si>
    <t xml:space="preserve">     Ремонт отдельных мест покрытия из асбоцементных листов: обыкновенного профиля</t>
  </si>
  <si>
    <t xml:space="preserve">     Ремонт штукатурки приямков</t>
  </si>
  <si>
    <t xml:space="preserve">     Смена частей канализационных вытяжек - трубы</t>
  </si>
  <si>
    <t xml:space="preserve">     Установка дверных приборов: петли (шарниры), шпингалеты, ручки, накладки</t>
  </si>
  <si>
    <t xml:space="preserve">     Установка крышек люков на приямки</t>
  </si>
  <si>
    <t xml:space="preserve">     Устройство окна в подвале</t>
  </si>
  <si>
    <t>1 рама</t>
  </si>
  <si>
    <t xml:space="preserve">     Осмотр кровли, чердака, подъездов, подвального помещения - весенний осмотр</t>
  </si>
  <si>
    <t xml:space="preserve">     Осмотр подвального помещения, подъезда</t>
  </si>
  <si>
    <t xml:space="preserve">     Очистка  кровли от снега толщ. 10см, сбивание сосулей</t>
  </si>
  <si>
    <t>1 м 2 основания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</si>
  <si>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</si>
  <si>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</si>
  <si>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</t>
  </si>
  <si>
    <t xml:space="preserve">     Смена дверных приборов: навесного замка</t>
  </si>
  <si>
    <t>100 приборов</t>
  </si>
  <si>
    <t xml:space="preserve">     Укладка (установка) щитов из доски б/у (без подгонки)</t>
  </si>
  <si>
    <t xml:space="preserve">     Установка зонтов на канализационные стоянки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</si>
  <si>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</si>
  <si>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</si>
  <si>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</si>
  <si>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Ремонт цоколя, приямков</t>
  </si>
  <si>
    <t xml:space="preserve">     Устройство перильного ограждения</t>
  </si>
  <si>
    <t xml:space="preserve">     Опрессовка тепловых узлов</t>
  </si>
  <si>
    <t>По плану</t>
  </si>
  <si>
    <t>по договору</t>
  </si>
  <si>
    <t xml:space="preserve">           2. Всего за период с "01"января 2020 г. по "31"декабря 2020 г. выполнено работ на общую сумму 196003.70 руб. (Сто девяносто шесть тысяч три рубля 70 копеек)</t>
  </si>
  <si>
    <t xml:space="preserve">                         _______________________________________      ____________________________________</t>
  </si>
  <si>
    <t>Отчет по бюджету № 59/17-2021</t>
  </si>
  <si>
    <t>Период: с 01.01.2021 по 31.12.2021 года.</t>
  </si>
  <si>
    <t>31 марта 2022 г.</t>
  </si>
  <si>
    <t xml:space="preserve">     Замена сборки Д-20 со спускником</t>
  </si>
  <si>
    <t xml:space="preserve">     Смена вентилей и клапанов обратных муфтовых д. 15мм</t>
  </si>
  <si>
    <t xml:space="preserve">     Смена отдельных участков трубопроводов диаметром: 32 мм</t>
  </si>
  <si>
    <t xml:space="preserve">     Осмотр и устранение мелких неисправностей на РХВ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</si>
  <si>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</si>
  <si>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</si>
  <si>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</si>
  <si>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Очистка канализационной сети: внутренней</t>
  </si>
  <si>
    <t xml:space="preserve">     Подготовка элеваторного узла Д-50 к зиме</t>
  </si>
  <si>
    <t xml:space="preserve">     Ремонт щита с заменой доски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</si>
  <si>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</si>
  <si>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</si>
  <si>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кровли от снега толщ. 10 см, сбивание сосулей (в)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</si>
  <si>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</si>
  <si>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Ремонт мусорного контейнера</t>
  </si>
  <si>
    <t>84222.42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</si>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</sst>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;[Red]\-0"/>
    <numFmt numFmtId="167" formatCode="0.00;[Red]\-0.00"/>
    <numFmt numFmtId="168" formatCode="0.0;[Red]\-0.0"/>
    <numFmt numFmtId="169" formatCode="0.000;[Red]\-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4" fillId="0" borderId="0" applyFont="0" applyFill="0" applyBorder="0" applyAlignment="0" applyProtection="0"/>
    <xf numFmtId="0" fontId="2" fillId="0" borderId="0">
      <alignment horizontal="left"/>
    </xf>
    <xf numFmtId="0" fontId="8" fillId="0" borderId="0">
      <alignment horizontal="center" vertical="center"/>
    </xf>
    <xf numFmtId="0" fontId="1" fillId="0" borderId="0"/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2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left" vertical="top"/>
    </xf>
    <xf numFmtId="0" fontId="10" fillId="0" borderId="0">
      <alignment horizontal="left" vertical="top"/>
    </xf>
  </cellStyleXfs>
  <cellXfs count="138">
    <xf numFmtId="0" fontId="0" fillId="0" borderId="0" xfId="0"/>
    <xf numFmtId="0" fontId="5" fillId="0" borderId="0" xfId="0" applyFont="1"/>
    <xf numFmtId="0" fontId="6" fillId="0" borderId="0" xfId="2" applyFont="1" applyAlignment="1"/>
    <xf numFmtId="0" fontId="7" fillId="0" borderId="0" xfId="2" applyFont="1" applyBorder="1" applyAlignment="1">
      <alignment horizontal="left"/>
    </xf>
    <xf numFmtId="0" fontId="6" fillId="0" borderId="0" xfId="2" applyFont="1" applyBorder="1" applyAlignment="1">
      <alignment horizontal="left"/>
    </xf>
    <xf numFmtId="0" fontId="5" fillId="0" borderId="0" xfId="0" applyFont="1" applyBorder="1"/>
    <xf numFmtId="0" fontId="5" fillId="0" borderId="0" xfId="4" applyFont="1" applyBorder="1" applyAlignment="1">
      <alignment wrapText="1"/>
    </xf>
    <xf numFmtId="0" fontId="11" fillId="0" borderId="0" xfId="5" quotePrefix="1" applyFont="1" applyAlignment="1">
      <alignment horizontal="right" vertical="top" wrapText="1"/>
    </xf>
    <xf numFmtId="0" fontId="11" fillId="0" borderId="0" xfId="5" quotePrefix="1" applyFont="1" applyBorder="1" applyAlignment="1">
      <alignment vertical="top" wrapText="1"/>
    </xf>
    <xf numFmtId="0" fontId="11" fillId="0" borderId="0" xfId="5" quotePrefix="1" applyFont="1" applyAlignment="1">
      <alignment vertical="top" wrapText="1"/>
    </xf>
    <xf numFmtId="0" fontId="11" fillId="0" borderId="0" xfId="6" quotePrefix="1" applyFont="1" applyBorder="1" applyAlignment="1">
      <alignment horizontal="right" vertical="top" wrapText="1"/>
    </xf>
    <xf numFmtId="0" fontId="11" fillId="0" borderId="0" xfId="5" quotePrefix="1" applyFont="1" applyAlignment="1">
      <alignment horizontal="left" vertical="top" wrapText="1"/>
    </xf>
    <xf numFmtId="0" fontId="5" fillId="0" borderId="0" xfId="4" applyFont="1" applyAlignment="1">
      <alignment wrapText="1"/>
    </xf>
    <xf numFmtId="0" fontId="5" fillId="0" borderId="2" xfId="4" applyFont="1" applyBorder="1" applyAlignment="1">
      <alignment wrapText="1"/>
    </xf>
    <xf numFmtId="0" fontId="11" fillId="0" borderId="4" xfId="10" quotePrefix="1" applyFont="1" applyBorder="1" applyAlignment="1">
      <alignment vertical="top" wrapText="1"/>
    </xf>
    <xf numFmtId="0" fontId="6" fillId="0" borderId="0" xfId="0" applyFont="1" applyAlignment="1">
      <alignment horizontal="left" vertical="center"/>
    </xf>
    <xf numFmtId="165" fontId="5" fillId="0" borderId="1" xfId="1" applyNumberFormat="1" applyFont="1" applyBorder="1" applyAlignment="1">
      <alignment wrapText="1"/>
    </xf>
    <xf numFmtId="0" fontId="6" fillId="0" borderId="0" xfId="0" applyFont="1" applyAlignment="1">
      <alignment horizontal="left" vertical="top"/>
    </xf>
    <xf numFmtId="0" fontId="11" fillId="0" borderId="0" xfId="9" quotePrefix="1" applyFont="1" applyAlignment="1">
      <alignment horizontal="right" vertical="top" wrapText="1"/>
    </xf>
    <xf numFmtId="0" fontId="11" fillId="0" borderId="0" xfId="8" applyNumberFormat="1" applyFont="1" applyBorder="1" applyAlignment="1">
      <alignment horizontal="right" vertical="top" wrapText="1"/>
    </xf>
    <xf numFmtId="0" fontId="11" fillId="0" borderId="0" xfId="5" quotePrefix="1" applyFont="1" applyBorder="1" applyAlignment="1">
      <alignment horizontal="right" vertical="top" wrapText="1"/>
    </xf>
    <xf numFmtId="0" fontId="11" fillId="0" borderId="0" xfId="8" applyNumberFormat="1" applyFont="1" applyBorder="1" applyAlignment="1">
      <alignment vertical="top" wrapText="1"/>
    </xf>
    <xf numFmtId="165" fontId="5" fillId="0" borderId="0" xfId="1" applyNumberFormat="1" applyFont="1" applyBorder="1" applyAlignment="1">
      <alignment wrapText="1"/>
    </xf>
    <xf numFmtId="0" fontId="7" fillId="0" borderId="0" xfId="2" applyFont="1" applyAlignment="1">
      <alignment horizontal="left"/>
    </xf>
    <xf numFmtId="0" fontId="12" fillId="0" borderId="0" xfId="0" applyFont="1" applyAlignment="1">
      <alignment horizontal="left" vertical="top"/>
    </xf>
    <xf numFmtId="0" fontId="13" fillId="3" borderId="8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/>
    <xf numFmtId="0" fontId="12" fillId="0" borderId="0" xfId="0" applyFont="1" applyAlignment="1">
      <alignment horizontal="left"/>
    </xf>
    <xf numFmtId="0" fontId="14" fillId="0" borderId="0" xfId="0" applyFont="1" applyAlignment="1"/>
    <xf numFmtId="164" fontId="12" fillId="0" borderId="12" xfId="1" applyFont="1" applyBorder="1" applyAlignment="1">
      <alignment horizontal="center" vertical="top" wrapText="1"/>
    </xf>
    <xf numFmtId="164" fontId="13" fillId="0" borderId="12" xfId="1" applyFont="1" applyBorder="1" applyAlignment="1">
      <alignment horizontal="center" vertical="top"/>
    </xf>
    <xf numFmtId="0" fontId="13" fillId="4" borderId="0" xfId="0" applyFont="1" applyFill="1" applyAlignment="1">
      <alignment horizontal="left" vertical="top"/>
    </xf>
    <xf numFmtId="0" fontId="13" fillId="0" borderId="0" xfId="0" applyFont="1" applyAlignment="1">
      <alignment horizontal="left" vertical="top"/>
    </xf>
    <xf numFmtId="164" fontId="13" fillId="0" borderId="12" xfId="1" applyFont="1" applyBorder="1" applyAlignment="1">
      <alignment horizontal="center" vertical="top" wrapText="1"/>
    </xf>
    <xf numFmtId="0" fontId="16" fillId="0" borderId="0" xfId="0" applyFont="1"/>
    <xf numFmtId="0" fontId="11" fillId="0" borderId="0" xfId="5" quotePrefix="1" applyFont="1" applyBorder="1" applyAlignment="1">
      <alignment horizontal="left" vertical="top" wrapText="1"/>
    </xf>
    <xf numFmtId="0" fontId="11" fillId="0" borderId="0" xfId="6" quotePrefix="1" applyFont="1" applyBorder="1" applyAlignment="1">
      <alignment horizontal="left" vertical="top" wrapText="1"/>
    </xf>
    <xf numFmtId="0" fontId="11" fillId="0" borderId="0" xfId="8" applyNumberFormat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11" fillId="0" borderId="0" xfId="7" applyNumberFormat="1" applyFont="1" applyFill="1" applyBorder="1" applyAlignment="1">
      <alignment horizontal="lef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5" fillId="0" borderId="0" xfId="0" applyFont="1" applyFill="1" applyAlignment="1"/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top"/>
    </xf>
    <xf numFmtId="0" fontId="6" fillId="0" borderId="0" xfId="0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/>
    </xf>
    <xf numFmtId="164" fontId="6" fillId="0" borderId="1" xfId="1" applyNumberFormat="1" applyFont="1" applyFill="1" applyBorder="1" applyAlignment="1">
      <alignment horizontal="left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top" wrapText="1"/>
    </xf>
    <xf numFmtId="164" fontId="6" fillId="0" borderId="1" xfId="1" applyNumberFormat="1" applyFont="1" applyFill="1" applyBorder="1" applyAlignment="1">
      <alignment horizontal="left" vertical="top" wrapText="1"/>
    </xf>
    <xf numFmtId="164" fontId="6" fillId="0" borderId="1" xfId="1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17" fillId="0" borderId="1" xfId="1" applyNumberFormat="1" applyFont="1" applyFill="1" applyBorder="1" applyAlignment="1">
      <alignment horizontal="left" vertical="top" wrapText="1"/>
    </xf>
    <xf numFmtId="164" fontId="15" fillId="0" borderId="1" xfId="1" applyNumberFormat="1" applyFont="1" applyFill="1" applyBorder="1" applyAlignment="1">
      <alignment horizontal="left" vertical="center"/>
    </xf>
    <xf numFmtId="0" fontId="17" fillId="0" borderId="13" xfId="0" applyFont="1" applyBorder="1" applyAlignment="1">
      <alignment vertical="top" wrapText="1"/>
    </xf>
    <xf numFmtId="2" fontId="17" fillId="0" borderId="1" xfId="0" applyNumberFormat="1" applyFont="1" applyBorder="1" applyAlignment="1">
      <alignment horizontal="center" vertical="center" wrapText="1"/>
    </xf>
    <xf numFmtId="0" fontId="5" fillId="0" borderId="0" xfId="0" applyFont="1" applyFill="1"/>
    <xf numFmtId="0" fontId="6" fillId="0" borderId="13" xfId="0" applyFont="1" applyFill="1" applyBorder="1" applyAlignment="1">
      <alignment vertical="top" wrapText="1"/>
    </xf>
    <xf numFmtId="2" fontId="6" fillId="0" borderId="1" xfId="0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2" applyFont="1" applyAlignment="1">
      <alignment horizontal="left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0" applyFont="1" applyAlignment="1">
      <alignment horizontal="justify" vertical="center"/>
    </xf>
    <xf numFmtId="164" fontId="7" fillId="0" borderId="1" xfId="1" applyFont="1" applyFill="1" applyBorder="1" applyAlignment="1">
      <alignment horizontal="center" vertical="center" wrapText="1"/>
    </xf>
    <xf numFmtId="164" fontId="6" fillId="0" borderId="1" xfId="1" applyFont="1" applyFill="1" applyBorder="1" applyAlignment="1">
      <alignment horizontal="center" vertical="center"/>
    </xf>
    <xf numFmtId="164" fontId="17" fillId="0" borderId="1" xfId="1" applyFont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  <xf numFmtId="164" fontId="15" fillId="0" borderId="1" xfId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0" fontId="13" fillId="5" borderId="0" xfId="0" applyFont="1" applyFill="1" applyAlignment="1">
      <alignment horizontal="left" vertical="top"/>
    </xf>
    <xf numFmtId="0" fontId="6" fillId="0" borderId="15" xfId="0" applyFont="1" applyBorder="1" applyAlignment="1">
      <alignment horizontal="centerContinuous" vertical="center" wrapText="1"/>
    </xf>
    <xf numFmtId="0" fontId="6" fillId="0" borderId="17" xfId="0" applyFont="1" applyBorder="1" applyAlignment="1">
      <alignment horizontal="left" vertical="center"/>
    </xf>
    <xf numFmtId="0" fontId="6" fillId="0" borderId="14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2" fontId="6" fillId="0" borderId="0" xfId="0" applyNumberFormat="1" applyFont="1" applyAlignment="1">
      <alignment horizontal="justify" vertical="center"/>
    </xf>
    <xf numFmtId="164" fontId="15" fillId="5" borderId="0" xfId="0" applyNumberFormat="1" applyFont="1" applyFill="1" applyAlignment="1">
      <alignment vertical="center" wrapText="1"/>
    </xf>
    <xf numFmtId="164" fontId="6" fillId="5" borderId="0" xfId="0" applyNumberFormat="1" applyFont="1" applyFill="1" applyAlignment="1">
      <alignment vertical="center" wrapText="1"/>
    </xf>
    <xf numFmtId="0" fontId="6" fillId="5" borderId="0" xfId="0" applyFont="1" applyFill="1" applyAlignment="1">
      <alignment horizontal="justify" vertical="center"/>
    </xf>
    <xf numFmtId="0" fontId="6" fillId="5" borderId="0" xfId="0" applyFont="1" applyFill="1" applyAlignment="1">
      <alignment horizontal="justify" vertical="center" wrapText="1"/>
    </xf>
    <xf numFmtId="0" fontId="6" fillId="5" borderId="0" xfId="0" applyFont="1" applyFill="1" applyAlignment="1">
      <alignment vertical="center" wrapText="1"/>
    </xf>
    <xf numFmtId="0" fontId="6" fillId="5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5" borderId="16" xfId="0" applyFont="1" applyFill="1" applyBorder="1" applyAlignment="1">
      <alignment horizontal="left" vertical="center" wrapText="1"/>
    </xf>
    <xf numFmtId="0" fontId="6" fillId="5" borderId="22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2" fontId="6" fillId="5" borderId="1" xfId="0" applyNumberFormat="1" applyFont="1" applyFill="1" applyBorder="1" applyAlignment="1">
      <alignment horizontal="center" vertical="center"/>
    </xf>
    <xf numFmtId="2" fontId="6" fillId="5" borderId="26" xfId="0" applyNumberFormat="1" applyFont="1" applyFill="1" applyBorder="1" applyAlignment="1">
      <alignment horizontal="center" vertical="center"/>
    </xf>
    <xf numFmtId="2" fontId="7" fillId="5" borderId="20" xfId="0" applyNumberFormat="1" applyFont="1" applyFill="1" applyBorder="1" applyAlignment="1">
      <alignment horizontal="center" vertical="center" wrapText="1"/>
    </xf>
    <xf numFmtId="166" fontId="6" fillId="5" borderId="22" xfId="0" applyNumberFormat="1" applyFont="1" applyFill="1" applyBorder="1" applyAlignment="1">
      <alignment horizontal="center" vertical="center"/>
    </xf>
    <xf numFmtId="167" fontId="6" fillId="5" borderId="22" xfId="0" applyNumberFormat="1" applyFont="1" applyFill="1" applyBorder="1" applyAlignment="1">
      <alignment horizontal="center" vertical="center"/>
    </xf>
    <xf numFmtId="168" fontId="6" fillId="5" borderId="22" xfId="0" applyNumberFormat="1" applyFont="1" applyFill="1" applyBorder="1" applyAlignment="1">
      <alignment horizontal="center" vertical="center"/>
    </xf>
    <xf numFmtId="169" fontId="6" fillId="5" borderId="22" xfId="0" applyNumberFormat="1" applyFont="1" applyFill="1" applyBorder="1" applyAlignment="1">
      <alignment horizontal="center" vertical="center"/>
    </xf>
    <xf numFmtId="49" fontId="12" fillId="0" borderId="9" xfId="0" applyNumberFormat="1" applyFont="1" applyBorder="1" applyAlignment="1">
      <alignment horizontal="left" vertical="top" wrapText="1"/>
    </xf>
    <xf numFmtId="49" fontId="12" fillId="0" borderId="10" xfId="0" applyNumberFormat="1" applyFont="1" applyBorder="1" applyAlignment="1">
      <alignment horizontal="left" vertical="top" wrapText="1"/>
    </xf>
    <xf numFmtId="49" fontId="12" fillId="0" borderId="11" xfId="0" applyNumberFormat="1" applyFont="1" applyBorder="1" applyAlignment="1">
      <alignment horizontal="left" vertical="top" wrapText="1"/>
    </xf>
    <xf numFmtId="0" fontId="3" fillId="0" borderId="0" xfId="2" applyFont="1" applyAlignment="1">
      <alignment horizontal="center"/>
    </xf>
    <xf numFmtId="0" fontId="9" fillId="0" borderId="0" xfId="3" quotePrefix="1" applyFont="1" applyBorder="1" applyAlignment="1">
      <alignment horizontal="center" vertical="center" wrapText="1"/>
    </xf>
    <xf numFmtId="0" fontId="11" fillId="0" borderId="0" xfId="9" quotePrefix="1" applyFont="1" applyAlignment="1">
      <alignment horizontal="left" vertical="top" wrapText="1"/>
    </xf>
    <xf numFmtId="0" fontId="11" fillId="0" borderId="3" xfId="9" quotePrefix="1" applyFont="1" applyBorder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13" fillId="3" borderId="5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6" fillId="0" borderId="0" xfId="2" applyFont="1" applyAlignment="1">
      <alignment horizontal="left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17" fillId="5" borderId="18" xfId="0" applyFont="1" applyFill="1" applyBorder="1" applyAlignment="1">
      <alignment horizontal="left" vertical="center" wrapText="1"/>
    </xf>
    <xf numFmtId="0" fontId="17" fillId="5" borderId="19" xfId="0" applyFont="1" applyFill="1" applyBorder="1" applyAlignment="1">
      <alignment horizontal="left" vertical="center" wrapText="1"/>
    </xf>
    <xf numFmtId="0" fontId="17" fillId="5" borderId="21" xfId="0" applyFont="1" applyFill="1" applyBorder="1" applyAlignment="1">
      <alignment horizontal="left" vertical="center" wrapText="1"/>
    </xf>
    <xf numFmtId="0" fontId="17" fillId="0" borderId="23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6" borderId="13" xfId="0" applyFont="1" applyFill="1" applyBorder="1" applyAlignment="1">
      <alignment horizontal="left" vertical="top" wrapText="1"/>
    </xf>
    <xf numFmtId="0" fontId="17" fillId="6" borderId="19" xfId="0" applyFont="1" applyFill="1" applyBorder="1" applyAlignment="1">
      <alignment horizontal="left" vertical="top" wrapText="1"/>
    </xf>
    <xf numFmtId="0" fontId="17" fillId="6" borderId="21" xfId="0" applyFont="1" applyFill="1" applyBorder="1" applyAlignment="1">
      <alignment horizontal="left" vertical="top" wrapText="1"/>
    </xf>
    <xf numFmtId="0" fontId="6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J6" sqref="J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11" t="s">
        <v>28</v>
      </c>
      <c r="B1" s="111"/>
      <c r="C1" s="111"/>
      <c r="D1" s="111"/>
      <c r="E1" s="111"/>
      <c r="F1" s="111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27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12" t="s">
        <v>0</v>
      </c>
      <c r="B5" s="112"/>
      <c r="C5" s="112"/>
      <c r="D5" s="112"/>
      <c r="E5" s="112"/>
      <c r="F5" s="11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36" t="s">
        <v>1</v>
      </c>
      <c r="B6" s="37">
        <v>2</v>
      </c>
      <c r="C6" s="36" t="s">
        <v>2</v>
      </c>
      <c r="D6" s="42">
        <v>823.6</v>
      </c>
      <c r="E6" s="36" t="s">
        <v>3</v>
      </c>
      <c r="F6" s="38">
        <v>780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13"/>
      <c r="R6" s="114"/>
      <c r="S6" s="14"/>
    </row>
    <row r="7" spans="1:19" s="17" customFormat="1" ht="32.25" customHeight="1" x14ac:dyDescent="0.25">
      <c r="A7" s="36" t="s">
        <v>4</v>
      </c>
      <c r="B7" s="37">
        <v>2</v>
      </c>
      <c r="C7" s="36" t="s">
        <v>5</v>
      </c>
      <c r="D7" s="42">
        <v>0</v>
      </c>
      <c r="E7" s="36" t="s">
        <v>6</v>
      </c>
      <c r="F7" s="38">
        <v>516.1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13"/>
      <c r="R7" s="115"/>
      <c r="S7" s="16"/>
    </row>
    <row r="8" spans="1:19" s="17" customFormat="1" ht="33.75" customHeight="1" x14ac:dyDescent="0.25">
      <c r="A8" s="41" t="s">
        <v>7</v>
      </c>
      <c r="B8" s="37">
        <v>12</v>
      </c>
      <c r="C8" s="36" t="s">
        <v>8</v>
      </c>
      <c r="D8" s="38">
        <v>68.459999999999994</v>
      </c>
      <c r="E8" s="36" t="s">
        <v>9</v>
      </c>
      <c r="F8" s="38">
        <v>129.19999999999999</v>
      </c>
      <c r="G8" s="6"/>
      <c r="H8" s="8"/>
      <c r="I8" s="9"/>
      <c r="J8" s="10"/>
      <c r="K8" s="40"/>
      <c r="L8" s="12"/>
      <c r="M8" s="12"/>
      <c r="N8" s="12"/>
      <c r="O8" s="12"/>
      <c r="P8" s="13"/>
      <c r="Q8" s="113"/>
      <c r="R8" s="114"/>
      <c r="S8" s="16"/>
    </row>
    <row r="9" spans="1:19" s="17" customFormat="1" ht="33.75" customHeight="1" x14ac:dyDescent="0.25">
      <c r="A9" s="18"/>
      <c r="B9" s="10"/>
      <c r="C9" s="7"/>
      <c r="D9" s="19"/>
      <c r="E9" s="20"/>
      <c r="F9" s="21"/>
      <c r="G9" s="6"/>
      <c r="H9" s="8"/>
      <c r="I9" s="9"/>
      <c r="J9" s="10"/>
      <c r="K9" s="40"/>
      <c r="L9" s="12"/>
      <c r="M9" s="12"/>
      <c r="N9" s="12"/>
      <c r="O9" s="12"/>
      <c r="P9" s="6"/>
      <c r="Q9" s="40"/>
      <c r="R9" s="41"/>
      <c r="S9" s="22"/>
    </row>
    <row r="10" spans="1:19" s="24" customFormat="1" ht="15" customHeight="1" thickBot="1" x14ac:dyDescent="0.3">
      <c r="A10" s="23"/>
      <c r="B10" s="23"/>
      <c r="C10" s="23"/>
      <c r="D10" s="23"/>
      <c r="E10" s="23"/>
      <c r="F10" s="3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4" customFormat="1" ht="30" customHeight="1" x14ac:dyDescent="0.25">
      <c r="A11" s="116" t="s">
        <v>10</v>
      </c>
      <c r="B11" s="117"/>
      <c r="C11" s="117"/>
      <c r="D11" s="117"/>
      <c r="E11" s="118"/>
      <c r="F11" s="25" t="s">
        <v>11</v>
      </c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</row>
    <row r="12" spans="1:19" s="33" customFormat="1" ht="30" customHeight="1" x14ac:dyDescent="0.25">
      <c r="A12" s="119" t="s">
        <v>12</v>
      </c>
      <c r="B12" s="120"/>
      <c r="C12" s="120"/>
      <c r="D12" s="120"/>
      <c r="E12" s="121"/>
      <c r="F12" s="31"/>
      <c r="G12" s="32"/>
    </row>
    <row r="13" spans="1:19" s="33" customFormat="1" ht="30" customHeight="1" x14ac:dyDescent="0.25">
      <c r="A13" s="119" t="s">
        <v>13</v>
      </c>
      <c r="B13" s="120"/>
      <c r="C13" s="120"/>
      <c r="D13" s="120"/>
      <c r="E13" s="121"/>
      <c r="F13" s="31"/>
    </row>
    <row r="14" spans="1:19" s="33" customFormat="1" ht="30" customHeight="1" x14ac:dyDescent="0.25">
      <c r="A14" s="119" t="s">
        <v>14</v>
      </c>
      <c r="B14" s="120"/>
      <c r="C14" s="120"/>
      <c r="D14" s="120"/>
      <c r="E14" s="121"/>
      <c r="F14" s="34">
        <f>SUM(F15:F17)</f>
        <v>50527.86</v>
      </c>
    </row>
    <row r="15" spans="1:19" s="24" customFormat="1" ht="27.75" customHeight="1" x14ac:dyDescent="0.25">
      <c r="A15" s="108" t="s">
        <v>15</v>
      </c>
      <c r="B15" s="109"/>
      <c r="C15" s="109"/>
      <c r="D15" s="109"/>
      <c r="E15" s="110"/>
      <c r="F15" s="30">
        <v>50527.86</v>
      </c>
    </row>
    <row r="16" spans="1:19" s="24" customFormat="1" ht="24.75" hidden="1" customHeight="1" x14ac:dyDescent="0.25">
      <c r="A16" s="108" t="s">
        <v>16</v>
      </c>
      <c r="B16" s="109"/>
      <c r="C16" s="109"/>
      <c r="D16" s="109"/>
      <c r="E16" s="110"/>
      <c r="F16" s="30"/>
    </row>
    <row r="17" spans="1:19" s="24" customFormat="1" ht="30" hidden="1" customHeight="1" x14ac:dyDescent="0.25">
      <c r="A17" s="108" t="s">
        <v>17</v>
      </c>
      <c r="B17" s="109"/>
      <c r="C17" s="109"/>
      <c r="D17" s="109"/>
      <c r="E17" s="110"/>
      <c r="F17" s="30"/>
    </row>
    <row r="18" spans="1:19" s="33" customFormat="1" ht="30" customHeight="1" x14ac:dyDescent="0.25">
      <c r="A18" s="119" t="s">
        <v>18</v>
      </c>
      <c r="B18" s="120"/>
      <c r="C18" s="120"/>
      <c r="D18" s="120"/>
      <c r="E18" s="121"/>
      <c r="F18" s="34">
        <f>SUM(F19:F21)</f>
        <v>30638.54</v>
      </c>
    </row>
    <row r="19" spans="1:19" s="24" customFormat="1" ht="27" customHeight="1" x14ac:dyDescent="0.25">
      <c r="A19" s="108" t="s">
        <v>15</v>
      </c>
      <c r="B19" s="109"/>
      <c r="C19" s="109"/>
      <c r="D19" s="109"/>
      <c r="E19" s="110"/>
      <c r="F19" s="30">
        <v>30638.54</v>
      </c>
    </row>
    <row r="20" spans="1:19" s="24" customFormat="1" ht="0.75" hidden="1" customHeight="1" x14ac:dyDescent="0.25">
      <c r="A20" s="108" t="s">
        <v>16</v>
      </c>
      <c r="B20" s="109"/>
      <c r="C20" s="109"/>
      <c r="D20" s="109"/>
      <c r="E20" s="110"/>
      <c r="F20" s="30"/>
    </row>
    <row r="21" spans="1:19" s="27" customFormat="1" ht="30" hidden="1" customHeight="1" x14ac:dyDescent="0.2">
      <c r="A21" s="108" t="s">
        <v>17</v>
      </c>
      <c r="B21" s="109"/>
      <c r="C21" s="109"/>
      <c r="D21" s="109"/>
      <c r="E21" s="110"/>
      <c r="F21" s="30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 spans="1:19" s="35" customFormat="1" ht="30" customHeight="1" x14ac:dyDescent="0.25">
      <c r="A22" s="119" t="s">
        <v>19</v>
      </c>
      <c r="B22" s="120"/>
      <c r="C22" s="120"/>
      <c r="D22" s="120"/>
      <c r="E22" s="121"/>
      <c r="F22" s="34">
        <f>F12+F18</f>
        <v>30638.54</v>
      </c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</row>
    <row r="23" spans="1:19" s="35" customFormat="1" ht="30" customHeight="1" x14ac:dyDescent="0.25">
      <c r="A23" s="119" t="s">
        <v>20</v>
      </c>
      <c r="B23" s="120"/>
      <c r="C23" s="120"/>
      <c r="D23" s="120"/>
      <c r="E23" s="121"/>
      <c r="F23" s="34">
        <f>Лист1!E58</f>
        <v>80882.076000000001</v>
      </c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</row>
    <row r="24" spans="1:19" s="35" customFormat="1" ht="30" customHeight="1" x14ac:dyDescent="0.25">
      <c r="A24" s="119" t="s">
        <v>21</v>
      </c>
      <c r="B24" s="120"/>
      <c r="C24" s="120"/>
      <c r="D24" s="120"/>
      <c r="E24" s="121"/>
      <c r="F24" s="34">
        <f>F22-F23</f>
        <v>-50243.536</v>
      </c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</row>
    <row r="25" spans="1:19" s="35" customFormat="1" ht="30" customHeight="1" x14ac:dyDescent="0.25">
      <c r="A25" s="119" t="s">
        <v>22</v>
      </c>
      <c r="B25" s="120"/>
      <c r="C25" s="120"/>
      <c r="D25" s="120"/>
      <c r="E25" s="121"/>
      <c r="F25" s="31">
        <f>F13+F14-F18</f>
        <v>19889.32</v>
      </c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</row>
    <row r="26" spans="1:19" s="27" customFormat="1" ht="11.45" customHeight="1" x14ac:dyDescent="0.25">
      <c r="A26" s="28"/>
      <c r="B26" s="28"/>
      <c r="C26" s="28"/>
      <c r="D26" s="28"/>
      <c r="E26" s="28"/>
      <c r="F26" s="28"/>
    </row>
    <row r="27" spans="1:19" s="29" customFormat="1" ht="64.5" customHeight="1" x14ac:dyDescent="0.2">
      <c r="A27" s="122" t="s">
        <v>23</v>
      </c>
      <c r="B27" s="122"/>
      <c r="C27" s="122"/>
      <c r="D27" s="122"/>
    </row>
    <row r="28" spans="1:19" s="1" customFormat="1" ht="21.75" customHeight="1" x14ac:dyDescent="0.25">
      <c r="A28" s="123" t="s">
        <v>24</v>
      </c>
      <c r="B28" s="123"/>
      <c r="C28" s="123"/>
      <c r="D28" s="123"/>
    </row>
    <row r="29" spans="1:19" s="1" customFormat="1" ht="22.5" customHeight="1" x14ac:dyDescent="0.25">
      <c r="A29" s="122" t="s">
        <v>25</v>
      </c>
      <c r="B29" s="122"/>
      <c r="C29" s="122"/>
      <c r="D29" s="122"/>
    </row>
    <row r="30" spans="1:19" s="1" customFormat="1" ht="22.5" customHeight="1" x14ac:dyDescent="0.25">
      <c r="A30" s="122" t="s">
        <v>26</v>
      </c>
      <c r="B30" s="122"/>
      <c r="C30" s="122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view="pageBreakPreview" topLeftCell="A31" zoomScale="60" zoomScaleNormal="100" workbookViewId="0">
      <selection activeCell="A56" sqref="A56:XFD57"/>
    </sheetView>
  </sheetViews>
  <sheetFormatPr defaultRowHeight="15" x14ac:dyDescent="0.25"/>
  <cols>
    <col min="1" max="1" width="52.5703125" style="53" customWidth="1"/>
    <col min="2" max="2" width="13.85546875" style="46" customWidth="1"/>
    <col min="3" max="3" width="13.140625" style="46" customWidth="1"/>
    <col min="4" max="4" width="17.5703125" style="46" customWidth="1"/>
    <col min="5" max="5" width="14.7109375" style="46" customWidth="1"/>
    <col min="6" max="255" width="9.140625" style="46"/>
    <col min="256" max="256" width="8.7109375" style="46" customWidth="1"/>
    <col min="257" max="257" width="31.5703125" style="46" customWidth="1"/>
    <col min="258" max="258" width="13.85546875" style="46" customWidth="1"/>
    <col min="259" max="259" width="19.140625" style="46" customWidth="1"/>
    <col min="260" max="260" width="17.5703125" style="46" customWidth="1"/>
    <col min="261" max="261" width="14.7109375" style="46" customWidth="1"/>
    <col min="262" max="511" width="9.140625" style="46"/>
    <col min="512" max="512" width="8.7109375" style="46" customWidth="1"/>
    <col min="513" max="513" width="31.5703125" style="46" customWidth="1"/>
    <col min="514" max="514" width="13.85546875" style="46" customWidth="1"/>
    <col min="515" max="515" width="19.140625" style="46" customWidth="1"/>
    <col min="516" max="516" width="17.5703125" style="46" customWidth="1"/>
    <col min="517" max="517" width="14.7109375" style="46" customWidth="1"/>
    <col min="518" max="767" width="9.140625" style="46"/>
    <col min="768" max="768" width="8.7109375" style="46" customWidth="1"/>
    <col min="769" max="769" width="31.5703125" style="46" customWidth="1"/>
    <col min="770" max="770" width="13.85546875" style="46" customWidth="1"/>
    <col min="771" max="771" width="19.140625" style="46" customWidth="1"/>
    <col min="772" max="772" width="17.5703125" style="46" customWidth="1"/>
    <col min="773" max="773" width="14.7109375" style="46" customWidth="1"/>
    <col min="774" max="1023" width="9.140625" style="46"/>
    <col min="1024" max="1024" width="8.7109375" style="46" customWidth="1"/>
    <col min="1025" max="1025" width="31.5703125" style="46" customWidth="1"/>
    <col min="1026" max="1026" width="13.85546875" style="46" customWidth="1"/>
    <col min="1027" max="1027" width="19.140625" style="46" customWidth="1"/>
    <col min="1028" max="1028" width="17.5703125" style="46" customWidth="1"/>
    <col min="1029" max="1029" width="14.7109375" style="46" customWidth="1"/>
    <col min="1030" max="1279" width="9.140625" style="46"/>
    <col min="1280" max="1280" width="8.7109375" style="46" customWidth="1"/>
    <col min="1281" max="1281" width="31.5703125" style="46" customWidth="1"/>
    <col min="1282" max="1282" width="13.85546875" style="46" customWidth="1"/>
    <col min="1283" max="1283" width="19.140625" style="46" customWidth="1"/>
    <col min="1284" max="1284" width="17.5703125" style="46" customWidth="1"/>
    <col min="1285" max="1285" width="14.7109375" style="46" customWidth="1"/>
    <col min="1286" max="1535" width="9.140625" style="46"/>
    <col min="1536" max="1536" width="8.7109375" style="46" customWidth="1"/>
    <col min="1537" max="1537" width="31.5703125" style="46" customWidth="1"/>
    <col min="1538" max="1538" width="13.85546875" style="46" customWidth="1"/>
    <col min="1539" max="1539" width="19.140625" style="46" customWidth="1"/>
    <col min="1540" max="1540" width="17.5703125" style="46" customWidth="1"/>
    <col min="1541" max="1541" width="14.7109375" style="46" customWidth="1"/>
    <col min="1542" max="1791" width="9.140625" style="46"/>
    <col min="1792" max="1792" width="8.7109375" style="46" customWidth="1"/>
    <col min="1793" max="1793" width="31.5703125" style="46" customWidth="1"/>
    <col min="1794" max="1794" width="13.85546875" style="46" customWidth="1"/>
    <col min="1795" max="1795" width="19.140625" style="46" customWidth="1"/>
    <col min="1796" max="1796" width="17.5703125" style="46" customWidth="1"/>
    <col min="1797" max="1797" width="14.7109375" style="46" customWidth="1"/>
    <col min="1798" max="2047" width="9.140625" style="46"/>
    <col min="2048" max="2048" width="8.7109375" style="46" customWidth="1"/>
    <col min="2049" max="2049" width="31.5703125" style="46" customWidth="1"/>
    <col min="2050" max="2050" width="13.85546875" style="46" customWidth="1"/>
    <col min="2051" max="2051" width="19.140625" style="46" customWidth="1"/>
    <col min="2052" max="2052" width="17.5703125" style="46" customWidth="1"/>
    <col min="2053" max="2053" width="14.7109375" style="46" customWidth="1"/>
    <col min="2054" max="2303" width="9.140625" style="46"/>
    <col min="2304" max="2304" width="8.7109375" style="46" customWidth="1"/>
    <col min="2305" max="2305" width="31.5703125" style="46" customWidth="1"/>
    <col min="2306" max="2306" width="13.85546875" style="46" customWidth="1"/>
    <col min="2307" max="2307" width="19.140625" style="46" customWidth="1"/>
    <col min="2308" max="2308" width="17.5703125" style="46" customWidth="1"/>
    <col min="2309" max="2309" width="14.7109375" style="46" customWidth="1"/>
    <col min="2310" max="2559" width="9.140625" style="46"/>
    <col min="2560" max="2560" width="8.7109375" style="46" customWidth="1"/>
    <col min="2561" max="2561" width="31.5703125" style="46" customWidth="1"/>
    <col min="2562" max="2562" width="13.85546875" style="46" customWidth="1"/>
    <col min="2563" max="2563" width="19.140625" style="46" customWidth="1"/>
    <col min="2564" max="2564" width="17.5703125" style="46" customWidth="1"/>
    <col min="2565" max="2565" width="14.7109375" style="46" customWidth="1"/>
    <col min="2566" max="2815" width="9.140625" style="46"/>
    <col min="2816" max="2816" width="8.7109375" style="46" customWidth="1"/>
    <col min="2817" max="2817" width="31.5703125" style="46" customWidth="1"/>
    <col min="2818" max="2818" width="13.85546875" style="46" customWidth="1"/>
    <col min="2819" max="2819" width="19.140625" style="46" customWidth="1"/>
    <col min="2820" max="2820" width="17.5703125" style="46" customWidth="1"/>
    <col min="2821" max="2821" width="14.7109375" style="46" customWidth="1"/>
    <col min="2822" max="3071" width="9.140625" style="46"/>
    <col min="3072" max="3072" width="8.7109375" style="46" customWidth="1"/>
    <col min="3073" max="3073" width="31.5703125" style="46" customWidth="1"/>
    <col min="3074" max="3074" width="13.85546875" style="46" customWidth="1"/>
    <col min="3075" max="3075" width="19.140625" style="46" customWidth="1"/>
    <col min="3076" max="3076" width="17.5703125" style="46" customWidth="1"/>
    <col min="3077" max="3077" width="14.7109375" style="46" customWidth="1"/>
    <col min="3078" max="3327" width="9.140625" style="46"/>
    <col min="3328" max="3328" width="8.7109375" style="46" customWidth="1"/>
    <col min="3329" max="3329" width="31.5703125" style="46" customWidth="1"/>
    <col min="3330" max="3330" width="13.85546875" style="46" customWidth="1"/>
    <col min="3331" max="3331" width="19.140625" style="46" customWidth="1"/>
    <col min="3332" max="3332" width="17.5703125" style="46" customWidth="1"/>
    <col min="3333" max="3333" width="14.7109375" style="46" customWidth="1"/>
    <col min="3334" max="3583" width="9.140625" style="46"/>
    <col min="3584" max="3584" width="8.7109375" style="46" customWidth="1"/>
    <col min="3585" max="3585" width="31.5703125" style="46" customWidth="1"/>
    <col min="3586" max="3586" width="13.85546875" style="46" customWidth="1"/>
    <col min="3587" max="3587" width="19.140625" style="46" customWidth="1"/>
    <col min="3588" max="3588" width="17.5703125" style="46" customWidth="1"/>
    <col min="3589" max="3589" width="14.7109375" style="46" customWidth="1"/>
    <col min="3590" max="3839" width="9.140625" style="46"/>
    <col min="3840" max="3840" width="8.7109375" style="46" customWidth="1"/>
    <col min="3841" max="3841" width="31.5703125" style="46" customWidth="1"/>
    <col min="3842" max="3842" width="13.85546875" style="46" customWidth="1"/>
    <col min="3843" max="3843" width="19.140625" style="46" customWidth="1"/>
    <col min="3844" max="3844" width="17.5703125" style="46" customWidth="1"/>
    <col min="3845" max="3845" width="14.7109375" style="46" customWidth="1"/>
    <col min="3846" max="4095" width="9.140625" style="46"/>
    <col min="4096" max="4096" width="8.7109375" style="46" customWidth="1"/>
    <col min="4097" max="4097" width="31.5703125" style="46" customWidth="1"/>
    <col min="4098" max="4098" width="13.85546875" style="46" customWidth="1"/>
    <col min="4099" max="4099" width="19.140625" style="46" customWidth="1"/>
    <col min="4100" max="4100" width="17.5703125" style="46" customWidth="1"/>
    <col min="4101" max="4101" width="14.7109375" style="46" customWidth="1"/>
    <col min="4102" max="4351" width="9.140625" style="46"/>
    <col min="4352" max="4352" width="8.7109375" style="46" customWidth="1"/>
    <col min="4353" max="4353" width="31.5703125" style="46" customWidth="1"/>
    <col min="4354" max="4354" width="13.85546875" style="46" customWidth="1"/>
    <col min="4355" max="4355" width="19.140625" style="46" customWidth="1"/>
    <col min="4356" max="4356" width="17.5703125" style="46" customWidth="1"/>
    <col min="4357" max="4357" width="14.7109375" style="46" customWidth="1"/>
    <col min="4358" max="4607" width="9.140625" style="46"/>
    <col min="4608" max="4608" width="8.7109375" style="46" customWidth="1"/>
    <col min="4609" max="4609" width="31.5703125" style="46" customWidth="1"/>
    <col min="4610" max="4610" width="13.85546875" style="46" customWidth="1"/>
    <col min="4611" max="4611" width="19.140625" style="46" customWidth="1"/>
    <col min="4612" max="4612" width="17.5703125" style="46" customWidth="1"/>
    <col min="4613" max="4613" width="14.7109375" style="46" customWidth="1"/>
    <col min="4614" max="4863" width="9.140625" style="46"/>
    <col min="4864" max="4864" width="8.7109375" style="46" customWidth="1"/>
    <col min="4865" max="4865" width="31.5703125" style="46" customWidth="1"/>
    <col min="4866" max="4866" width="13.85546875" style="46" customWidth="1"/>
    <col min="4867" max="4867" width="19.140625" style="46" customWidth="1"/>
    <col min="4868" max="4868" width="17.5703125" style="46" customWidth="1"/>
    <col min="4869" max="4869" width="14.7109375" style="46" customWidth="1"/>
    <col min="4870" max="5119" width="9.140625" style="46"/>
    <col min="5120" max="5120" width="8.7109375" style="46" customWidth="1"/>
    <col min="5121" max="5121" width="31.5703125" style="46" customWidth="1"/>
    <col min="5122" max="5122" width="13.85546875" style="46" customWidth="1"/>
    <col min="5123" max="5123" width="19.140625" style="46" customWidth="1"/>
    <col min="5124" max="5124" width="17.5703125" style="46" customWidth="1"/>
    <col min="5125" max="5125" width="14.7109375" style="46" customWidth="1"/>
    <col min="5126" max="5375" width="9.140625" style="46"/>
    <col min="5376" max="5376" width="8.7109375" style="46" customWidth="1"/>
    <col min="5377" max="5377" width="31.5703125" style="46" customWidth="1"/>
    <col min="5378" max="5378" width="13.85546875" style="46" customWidth="1"/>
    <col min="5379" max="5379" width="19.140625" style="46" customWidth="1"/>
    <col min="5380" max="5380" width="17.5703125" style="46" customWidth="1"/>
    <col min="5381" max="5381" width="14.7109375" style="46" customWidth="1"/>
    <col min="5382" max="5631" width="9.140625" style="46"/>
    <col min="5632" max="5632" width="8.7109375" style="46" customWidth="1"/>
    <col min="5633" max="5633" width="31.5703125" style="46" customWidth="1"/>
    <col min="5634" max="5634" width="13.85546875" style="46" customWidth="1"/>
    <col min="5635" max="5635" width="19.140625" style="46" customWidth="1"/>
    <col min="5636" max="5636" width="17.5703125" style="46" customWidth="1"/>
    <col min="5637" max="5637" width="14.7109375" style="46" customWidth="1"/>
    <col min="5638" max="5887" width="9.140625" style="46"/>
    <col min="5888" max="5888" width="8.7109375" style="46" customWidth="1"/>
    <col min="5889" max="5889" width="31.5703125" style="46" customWidth="1"/>
    <col min="5890" max="5890" width="13.85546875" style="46" customWidth="1"/>
    <col min="5891" max="5891" width="19.140625" style="46" customWidth="1"/>
    <col min="5892" max="5892" width="17.5703125" style="46" customWidth="1"/>
    <col min="5893" max="5893" width="14.7109375" style="46" customWidth="1"/>
    <col min="5894" max="6143" width="9.140625" style="46"/>
    <col min="6144" max="6144" width="8.7109375" style="46" customWidth="1"/>
    <col min="6145" max="6145" width="31.5703125" style="46" customWidth="1"/>
    <col min="6146" max="6146" width="13.85546875" style="46" customWidth="1"/>
    <col min="6147" max="6147" width="19.140625" style="46" customWidth="1"/>
    <col min="6148" max="6148" width="17.5703125" style="46" customWidth="1"/>
    <col min="6149" max="6149" width="14.7109375" style="46" customWidth="1"/>
    <col min="6150" max="6399" width="9.140625" style="46"/>
    <col min="6400" max="6400" width="8.7109375" style="46" customWidth="1"/>
    <col min="6401" max="6401" width="31.5703125" style="46" customWidth="1"/>
    <col min="6402" max="6402" width="13.85546875" style="46" customWidth="1"/>
    <col min="6403" max="6403" width="19.140625" style="46" customWidth="1"/>
    <col min="6404" max="6404" width="17.5703125" style="46" customWidth="1"/>
    <col min="6405" max="6405" width="14.7109375" style="46" customWidth="1"/>
    <col min="6406" max="6655" width="9.140625" style="46"/>
    <col min="6656" max="6656" width="8.7109375" style="46" customWidth="1"/>
    <col min="6657" max="6657" width="31.5703125" style="46" customWidth="1"/>
    <col min="6658" max="6658" width="13.85546875" style="46" customWidth="1"/>
    <col min="6659" max="6659" width="19.140625" style="46" customWidth="1"/>
    <col min="6660" max="6660" width="17.5703125" style="46" customWidth="1"/>
    <col min="6661" max="6661" width="14.7109375" style="46" customWidth="1"/>
    <col min="6662" max="6911" width="9.140625" style="46"/>
    <col min="6912" max="6912" width="8.7109375" style="46" customWidth="1"/>
    <col min="6913" max="6913" width="31.5703125" style="46" customWidth="1"/>
    <col min="6914" max="6914" width="13.85546875" style="46" customWidth="1"/>
    <col min="6915" max="6915" width="19.140625" style="46" customWidth="1"/>
    <col min="6916" max="6916" width="17.5703125" style="46" customWidth="1"/>
    <col min="6917" max="6917" width="14.7109375" style="46" customWidth="1"/>
    <col min="6918" max="7167" width="9.140625" style="46"/>
    <col min="7168" max="7168" width="8.7109375" style="46" customWidth="1"/>
    <col min="7169" max="7169" width="31.5703125" style="46" customWidth="1"/>
    <col min="7170" max="7170" width="13.85546875" style="46" customWidth="1"/>
    <col min="7171" max="7171" width="19.140625" style="46" customWidth="1"/>
    <col min="7172" max="7172" width="17.5703125" style="46" customWidth="1"/>
    <col min="7173" max="7173" width="14.7109375" style="46" customWidth="1"/>
    <col min="7174" max="7423" width="9.140625" style="46"/>
    <col min="7424" max="7424" width="8.7109375" style="46" customWidth="1"/>
    <col min="7425" max="7425" width="31.5703125" style="46" customWidth="1"/>
    <col min="7426" max="7426" width="13.85546875" style="46" customWidth="1"/>
    <col min="7427" max="7427" width="19.140625" style="46" customWidth="1"/>
    <col min="7428" max="7428" width="17.5703125" style="46" customWidth="1"/>
    <col min="7429" max="7429" width="14.7109375" style="46" customWidth="1"/>
    <col min="7430" max="7679" width="9.140625" style="46"/>
    <col min="7680" max="7680" width="8.7109375" style="46" customWidth="1"/>
    <col min="7681" max="7681" width="31.5703125" style="46" customWidth="1"/>
    <col min="7682" max="7682" width="13.85546875" style="46" customWidth="1"/>
    <col min="7683" max="7683" width="19.140625" style="46" customWidth="1"/>
    <col min="7684" max="7684" width="17.5703125" style="46" customWidth="1"/>
    <col min="7685" max="7685" width="14.7109375" style="46" customWidth="1"/>
    <col min="7686" max="7935" width="9.140625" style="46"/>
    <col min="7936" max="7936" width="8.7109375" style="46" customWidth="1"/>
    <col min="7937" max="7937" width="31.5703125" style="46" customWidth="1"/>
    <col min="7938" max="7938" width="13.85546875" style="46" customWidth="1"/>
    <col min="7939" max="7939" width="19.140625" style="46" customWidth="1"/>
    <col min="7940" max="7940" width="17.5703125" style="46" customWidth="1"/>
    <col min="7941" max="7941" width="14.7109375" style="46" customWidth="1"/>
    <col min="7942" max="8191" width="9.140625" style="46"/>
    <col min="8192" max="8192" width="8.7109375" style="46" customWidth="1"/>
    <col min="8193" max="8193" width="31.5703125" style="46" customWidth="1"/>
    <col min="8194" max="8194" width="13.85546875" style="46" customWidth="1"/>
    <col min="8195" max="8195" width="19.140625" style="46" customWidth="1"/>
    <col min="8196" max="8196" width="17.5703125" style="46" customWidth="1"/>
    <col min="8197" max="8197" width="14.7109375" style="46" customWidth="1"/>
    <col min="8198" max="8447" width="9.140625" style="46"/>
    <col min="8448" max="8448" width="8.7109375" style="46" customWidth="1"/>
    <col min="8449" max="8449" width="31.5703125" style="46" customWidth="1"/>
    <col min="8450" max="8450" width="13.85546875" style="46" customWidth="1"/>
    <col min="8451" max="8451" width="19.140625" style="46" customWidth="1"/>
    <col min="8452" max="8452" width="17.5703125" style="46" customWidth="1"/>
    <col min="8453" max="8453" width="14.7109375" style="46" customWidth="1"/>
    <col min="8454" max="8703" width="9.140625" style="46"/>
    <col min="8704" max="8704" width="8.7109375" style="46" customWidth="1"/>
    <col min="8705" max="8705" width="31.5703125" style="46" customWidth="1"/>
    <col min="8706" max="8706" width="13.85546875" style="46" customWidth="1"/>
    <col min="8707" max="8707" width="19.140625" style="46" customWidth="1"/>
    <col min="8708" max="8708" width="17.5703125" style="46" customWidth="1"/>
    <col min="8709" max="8709" width="14.7109375" style="46" customWidth="1"/>
    <col min="8710" max="8959" width="9.140625" style="46"/>
    <col min="8960" max="8960" width="8.7109375" style="46" customWidth="1"/>
    <col min="8961" max="8961" width="31.5703125" style="46" customWidth="1"/>
    <col min="8962" max="8962" width="13.85546875" style="46" customWidth="1"/>
    <col min="8963" max="8963" width="19.140625" style="46" customWidth="1"/>
    <col min="8964" max="8964" width="17.5703125" style="46" customWidth="1"/>
    <col min="8965" max="8965" width="14.7109375" style="46" customWidth="1"/>
    <col min="8966" max="9215" width="9.140625" style="46"/>
    <col min="9216" max="9216" width="8.7109375" style="46" customWidth="1"/>
    <col min="9217" max="9217" width="31.5703125" style="46" customWidth="1"/>
    <col min="9218" max="9218" width="13.85546875" style="46" customWidth="1"/>
    <col min="9219" max="9219" width="19.140625" style="46" customWidth="1"/>
    <col min="9220" max="9220" width="17.5703125" style="46" customWidth="1"/>
    <col min="9221" max="9221" width="14.7109375" style="46" customWidth="1"/>
    <col min="9222" max="9471" width="9.140625" style="46"/>
    <col min="9472" max="9472" width="8.7109375" style="46" customWidth="1"/>
    <col min="9473" max="9473" width="31.5703125" style="46" customWidth="1"/>
    <col min="9474" max="9474" width="13.85546875" style="46" customWidth="1"/>
    <col min="9475" max="9475" width="19.140625" style="46" customWidth="1"/>
    <col min="9476" max="9476" width="17.5703125" style="46" customWidth="1"/>
    <col min="9477" max="9477" width="14.7109375" style="46" customWidth="1"/>
    <col min="9478" max="9727" width="9.140625" style="46"/>
    <col min="9728" max="9728" width="8.7109375" style="46" customWidth="1"/>
    <col min="9729" max="9729" width="31.5703125" style="46" customWidth="1"/>
    <col min="9730" max="9730" width="13.85546875" style="46" customWidth="1"/>
    <col min="9731" max="9731" width="19.140625" style="46" customWidth="1"/>
    <col min="9732" max="9732" width="17.5703125" style="46" customWidth="1"/>
    <col min="9733" max="9733" width="14.7109375" style="46" customWidth="1"/>
    <col min="9734" max="9983" width="9.140625" style="46"/>
    <col min="9984" max="9984" width="8.7109375" style="46" customWidth="1"/>
    <col min="9985" max="9985" width="31.5703125" style="46" customWidth="1"/>
    <col min="9986" max="9986" width="13.85546875" style="46" customWidth="1"/>
    <col min="9987" max="9987" width="19.140625" style="46" customWidth="1"/>
    <col min="9988" max="9988" width="17.5703125" style="46" customWidth="1"/>
    <col min="9989" max="9989" width="14.7109375" style="46" customWidth="1"/>
    <col min="9990" max="10239" width="9.140625" style="46"/>
    <col min="10240" max="10240" width="8.7109375" style="46" customWidth="1"/>
    <col min="10241" max="10241" width="31.5703125" style="46" customWidth="1"/>
    <col min="10242" max="10242" width="13.85546875" style="46" customWidth="1"/>
    <col min="10243" max="10243" width="19.140625" style="46" customWidth="1"/>
    <col min="10244" max="10244" width="17.5703125" style="46" customWidth="1"/>
    <col min="10245" max="10245" width="14.7109375" style="46" customWidth="1"/>
    <col min="10246" max="10495" width="9.140625" style="46"/>
    <col min="10496" max="10496" width="8.7109375" style="46" customWidth="1"/>
    <col min="10497" max="10497" width="31.5703125" style="46" customWidth="1"/>
    <col min="10498" max="10498" width="13.85546875" style="46" customWidth="1"/>
    <col min="10499" max="10499" width="19.140625" style="46" customWidth="1"/>
    <col min="10500" max="10500" width="17.5703125" style="46" customWidth="1"/>
    <col min="10501" max="10501" width="14.7109375" style="46" customWidth="1"/>
    <col min="10502" max="10751" width="9.140625" style="46"/>
    <col min="10752" max="10752" width="8.7109375" style="46" customWidth="1"/>
    <col min="10753" max="10753" width="31.5703125" style="46" customWidth="1"/>
    <col min="10754" max="10754" width="13.85546875" style="46" customWidth="1"/>
    <col min="10755" max="10755" width="19.140625" style="46" customWidth="1"/>
    <col min="10756" max="10756" width="17.5703125" style="46" customWidth="1"/>
    <col min="10757" max="10757" width="14.7109375" style="46" customWidth="1"/>
    <col min="10758" max="11007" width="9.140625" style="46"/>
    <col min="11008" max="11008" width="8.7109375" style="46" customWidth="1"/>
    <col min="11009" max="11009" width="31.5703125" style="46" customWidth="1"/>
    <col min="11010" max="11010" width="13.85546875" style="46" customWidth="1"/>
    <col min="11011" max="11011" width="19.140625" style="46" customWidth="1"/>
    <col min="11012" max="11012" width="17.5703125" style="46" customWidth="1"/>
    <col min="11013" max="11013" width="14.7109375" style="46" customWidth="1"/>
    <col min="11014" max="11263" width="9.140625" style="46"/>
    <col min="11264" max="11264" width="8.7109375" style="46" customWidth="1"/>
    <col min="11265" max="11265" width="31.5703125" style="46" customWidth="1"/>
    <col min="11266" max="11266" width="13.85546875" style="46" customWidth="1"/>
    <col min="11267" max="11267" width="19.140625" style="46" customWidth="1"/>
    <col min="11268" max="11268" width="17.5703125" style="46" customWidth="1"/>
    <col min="11269" max="11269" width="14.7109375" style="46" customWidth="1"/>
    <col min="11270" max="11519" width="9.140625" style="46"/>
    <col min="11520" max="11520" width="8.7109375" style="46" customWidth="1"/>
    <col min="11521" max="11521" width="31.5703125" style="46" customWidth="1"/>
    <col min="11522" max="11522" width="13.85546875" style="46" customWidth="1"/>
    <col min="11523" max="11523" width="19.140625" style="46" customWidth="1"/>
    <col min="11524" max="11524" width="17.5703125" style="46" customWidth="1"/>
    <col min="11525" max="11525" width="14.7109375" style="46" customWidth="1"/>
    <col min="11526" max="11775" width="9.140625" style="46"/>
    <col min="11776" max="11776" width="8.7109375" style="46" customWidth="1"/>
    <col min="11777" max="11777" width="31.5703125" style="46" customWidth="1"/>
    <col min="11778" max="11778" width="13.85546875" style="46" customWidth="1"/>
    <col min="11779" max="11779" width="19.140625" style="46" customWidth="1"/>
    <col min="11780" max="11780" width="17.5703125" style="46" customWidth="1"/>
    <col min="11781" max="11781" width="14.7109375" style="46" customWidth="1"/>
    <col min="11782" max="12031" width="9.140625" style="46"/>
    <col min="12032" max="12032" width="8.7109375" style="46" customWidth="1"/>
    <col min="12033" max="12033" width="31.5703125" style="46" customWidth="1"/>
    <col min="12034" max="12034" width="13.85546875" style="46" customWidth="1"/>
    <col min="12035" max="12035" width="19.140625" style="46" customWidth="1"/>
    <col min="12036" max="12036" width="17.5703125" style="46" customWidth="1"/>
    <col min="12037" max="12037" width="14.7109375" style="46" customWidth="1"/>
    <col min="12038" max="12287" width="9.140625" style="46"/>
    <col min="12288" max="12288" width="8.7109375" style="46" customWidth="1"/>
    <col min="12289" max="12289" width="31.5703125" style="46" customWidth="1"/>
    <col min="12290" max="12290" width="13.85546875" style="46" customWidth="1"/>
    <col min="12291" max="12291" width="19.140625" style="46" customWidth="1"/>
    <col min="12292" max="12292" width="17.5703125" style="46" customWidth="1"/>
    <col min="12293" max="12293" width="14.7109375" style="46" customWidth="1"/>
    <col min="12294" max="12543" width="9.140625" style="46"/>
    <col min="12544" max="12544" width="8.7109375" style="46" customWidth="1"/>
    <col min="12545" max="12545" width="31.5703125" style="46" customWidth="1"/>
    <col min="12546" max="12546" width="13.85546875" style="46" customWidth="1"/>
    <col min="12547" max="12547" width="19.140625" style="46" customWidth="1"/>
    <col min="12548" max="12548" width="17.5703125" style="46" customWidth="1"/>
    <col min="12549" max="12549" width="14.7109375" style="46" customWidth="1"/>
    <col min="12550" max="12799" width="9.140625" style="46"/>
    <col min="12800" max="12800" width="8.7109375" style="46" customWidth="1"/>
    <col min="12801" max="12801" width="31.5703125" style="46" customWidth="1"/>
    <col min="12802" max="12802" width="13.85546875" style="46" customWidth="1"/>
    <col min="12803" max="12803" width="19.140625" style="46" customWidth="1"/>
    <col min="12804" max="12804" width="17.5703125" style="46" customWidth="1"/>
    <col min="12805" max="12805" width="14.7109375" style="46" customWidth="1"/>
    <col min="12806" max="13055" width="9.140625" style="46"/>
    <col min="13056" max="13056" width="8.7109375" style="46" customWidth="1"/>
    <col min="13057" max="13057" width="31.5703125" style="46" customWidth="1"/>
    <col min="13058" max="13058" width="13.85546875" style="46" customWidth="1"/>
    <col min="13059" max="13059" width="19.140625" style="46" customWidth="1"/>
    <col min="13060" max="13060" width="17.5703125" style="46" customWidth="1"/>
    <col min="13061" max="13061" width="14.7109375" style="46" customWidth="1"/>
    <col min="13062" max="13311" width="9.140625" style="46"/>
    <col min="13312" max="13312" width="8.7109375" style="46" customWidth="1"/>
    <col min="13313" max="13313" width="31.5703125" style="46" customWidth="1"/>
    <col min="13314" max="13314" width="13.85546875" style="46" customWidth="1"/>
    <col min="13315" max="13315" width="19.140625" style="46" customWidth="1"/>
    <col min="13316" max="13316" width="17.5703125" style="46" customWidth="1"/>
    <col min="13317" max="13317" width="14.7109375" style="46" customWidth="1"/>
    <col min="13318" max="13567" width="9.140625" style="46"/>
    <col min="13568" max="13568" width="8.7109375" style="46" customWidth="1"/>
    <col min="13569" max="13569" width="31.5703125" style="46" customWidth="1"/>
    <col min="13570" max="13570" width="13.85546875" style="46" customWidth="1"/>
    <col min="13571" max="13571" width="19.140625" style="46" customWidth="1"/>
    <col min="13572" max="13572" width="17.5703125" style="46" customWidth="1"/>
    <col min="13573" max="13573" width="14.7109375" style="46" customWidth="1"/>
    <col min="13574" max="13823" width="9.140625" style="46"/>
    <col min="13824" max="13824" width="8.7109375" style="46" customWidth="1"/>
    <col min="13825" max="13825" width="31.5703125" style="46" customWidth="1"/>
    <col min="13826" max="13826" width="13.85546875" style="46" customWidth="1"/>
    <col min="13827" max="13827" width="19.140625" style="46" customWidth="1"/>
    <col min="13828" max="13828" width="17.5703125" style="46" customWidth="1"/>
    <col min="13829" max="13829" width="14.7109375" style="46" customWidth="1"/>
    <col min="13830" max="14079" width="9.140625" style="46"/>
    <col min="14080" max="14080" width="8.7109375" style="46" customWidth="1"/>
    <col min="14081" max="14081" width="31.5703125" style="46" customWidth="1"/>
    <col min="14082" max="14082" width="13.85546875" style="46" customWidth="1"/>
    <col min="14083" max="14083" width="19.140625" style="46" customWidth="1"/>
    <col min="14084" max="14084" width="17.5703125" style="46" customWidth="1"/>
    <col min="14085" max="14085" width="14.7109375" style="46" customWidth="1"/>
    <col min="14086" max="14335" width="9.140625" style="46"/>
    <col min="14336" max="14336" width="8.7109375" style="46" customWidth="1"/>
    <col min="14337" max="14337" width="31.5703125" style="46" customWidth="1"/>
    <col min="14338" max="14338" width="13.85546875" style="46" customWidth="1"/>
    <col min="14339" max="14339" width="19.140625" style="46" customWidth="1"/>
    <col min="14340" max="14340" width="17.5703125" style="46" customWidth="1"/>
    <col min="14341" max="14341" width="14.7109375" style="46" customWidth="1"/>
    <col min="14342" max="14591" width="9.140625" style="46"/>
    <col min="14592" max="14592" width="8.7109375" style="46" customWidth="1"/>
    <col min="14593" max="14593" width="31.5703125" style="46" customWidth="1"/>
    <col min="14594" max="14594" width="13.85546875" style="46" customWidth="1"/>
    <col min="14595" max="14595" width="19.140625" style="46" customWidth="1"/>
    <col min="14596" max="14596" width="17.5703125" style="46" customWidth="1"/>
    <col min="14597" max="14597" width="14.7109375" style="46" customWidth="1"/>
    <col min="14598" max="14847" width="9.140625" style="46"/>
    <col min="14848" max="14848" width="8.7109375" style="46" customWidth="1"/>
    <col min="14849" max="14849" width="31.5703125" style="46" customWidth="1"/>
    <col min="14850" max="14850" width="13.85546875" style="46" customWidth="1"/>
    <col min="14851" max="14851" width="19.140625" style="46" customWidth="1"/>
    <col min="14852" max="14852" width="17.5703125" style="46" customWidth="1"/>
    <col min="14853" max="14853" width="14.7109375" style="46" customWidth="1"/>
    <col min="14854" max="15103" width="9.140625" style="46"/>
    <col min="15104" max="15104" width="8.7109375" style="46" customWidth="1"/>
    <col min="15105" max="15105" width="31.5703125" style="46" customWidth="1"/>
    <col min="15106" max="15106" width="13.85546875" style="46" customWidth="1"/>
    <col min="15107" max="15107" width="19.140625" style="46" customWidth="1"/>
    <col min="15108" max="15108" width="17.5703125" style="46" customWidth="1"/>
    <col min="15109" max="15109" width="14.7109375" style="46" customWidth="1"/>
    <col min="15110" max="15359" width="9.140625" style="46"/>
    <col min="15360" max="15360" width="8.7109375" style="46" customWidth="1"/>
    <col min="15361" max="15361" width="31.5703125" style="46" customWidth="1"/>
    <col min="15362" max="15362" width="13.85546875" style="46" customWidth="1"/>
    <col min="15363" max="15363" width="19.140625" style="46" customWidth="1"/>
    <col min="15364" max="15364" width="17.5703125" style="46" customWidth="1"/>
    <col min="15365" max="15365" width="14.7109375" style="46" customWidth="1"/>
    <col min="15366" max="15615" width="9.140625" style="46"/>
    <col min="15616" max="15616" width="8.7109375" style="46" customWidth="1"/>
    <col min="15617" max="15617" width="31.5703125" style="46" customWidth="1"/>
    <col min="15618" max="15618" width="13.85546875" style="46" customWidth="1"/>
    <col min="15619" max="15619" width="19.140625" style="46" customWidth="1"/>
    <col min="15620" max="15620" width="17.5703125" style="46" customWidth="1"/>
    <col min="15621" max="15621" width="14.7109375" style="46" customWidth="1"/>
    <col min="15622" max="15871" width="9.140625" style="46"/>
    <col min="15872" max="15872" width="8.7109375" style="46" customWidth="1"/>
    <col min="15873" max="15873" width="31.5703125" style="46" customWidth="1"/>
    <col min="15874" max="15874" width="13.85546875" style="46" customWidth="1"/>
    <col min="15875" max="15875" width="19.140625" style="46" customWidth="1"/>
    <col min="15876" max="15876" width="17.5703125" style="46" customWidth="1"/>
    <col min="15877" max="15877" width="14.7109375" style="46" customWidth="1"/>
    <col min="15878" max="16127" width="9.140625" style="46"/>
    <col min="16128" max="16128" width="8.7109375" style="46" customWidth="1"/>
    <col min="16129" max="16129" width="31.5703125" style="46" customWidth="1"/>
    <col min="16130" max="16130" width="13.85546875" style="46" customWidth="1"/>
    <col min="16131" max="16131" width="19.140625" style="46" customWidth="1"/>
    <col min="16132" max="16132" width="17.5703125" style="46" customWidth="1"/>
    <col min="16133" max="16133" width="14.7109375" style="46" customWidth="1"/>
    <col min="16134" max="16384" width="9.140625" style="46"/>
  </cols>
  <sheetData>
    <row r="1" spans="1:5" ht="23.25" customHeight="1" x14ac:dyDescent="0.25">
      <c r="E1" s="47"/>
    </row>
    <row r="2" spans="1:5" x14ac:dyDescent="0.25">
      <c r="A2" s="53" t="s">
        <v>29</v>
      </c>
    </row>
    <row r="3" spans="1:5" ht="15.75" customHeight="1" x14ac:dyDescent="0.25">
      <c r="B3" s="50" t="s">
        <v>115</v>
      </c>
      <c r="C3" s="48"/>
      <c r="D3" s="48"/>
    </row>
    <row r="4" spans="1:5" x14ac:dyDescent="0.25">
      <c r="B4" s="50" t="s">
        <v>30</v>
      </c>
      <c r="C4" s="49"/>
      <c r="D4" s="49"/>
    </row>
    <row r="5" spans="1:5" x14ac:dyDescent="0.25">
      <c r="B5" s="50" t="s">
        <v>31</v>
      </c>
      <c r="C5" s="49"/>
      <c r="D5" s="49"/>
    </row>
    <row r="6" spans="1:5" ht="26.25" customHeight="1" x14ac:dyDescent="0.25">
      <c r="A6" s="54" t="s">
        <v>32</v>
      </c>
      <c r="E6" s="50" t="s">
        <v>33</v>
      </c>
    </row>
    <row r="8" spans="1:5" ht="28.5" customHeight="1" x14ac:dyDescent="0.25">
      <c r="A8" s="124" t="s">
        <v>113</v>
      </c>
      <c r="B8" s="124"/>
      <c r="C8" s="124"/>
      <c r="D8" s="124"/>
      <c r="E8" s="124"/>
    </row>
    <row r="9" spans="1:5" ht="26.25" customHeight="1" x14ac:dyDescent="0.25">
      <c r="A9" s="124" t="s">
        <v>34</v>
      </c>
      <c r="B9" s="124"/>
      <c r="C9" s="124"/>
      <c r="D9" s="124"/>
      <c r="E9" s="124"/>
    </row>
    <row r="10" spans="1:5" ht="27.75" customHeight="1" x14ac:dyDescent="0.25">
      <c r="A10" s="124" t="s">
        <v>35</v>
      </c>
      <c r="B10" s="124"/>
      <c r="C10" s="124"/>
      <c r="D10" s="124"/>
      <c r="E10" s="124"/>
    </row>
    <row r="11" spans="1:5" ht="30" customHeight="1" x14ac:dyDescent="0.25">
      <c r="A11" s="124" t="s">
        <v>36</v>
      </c>
      <c r="B11" s="124"/>
      <c r="C11" s="124"/>
      <c r="D11" s="124"/>
      <c r="E11" s="124"/>
    </row>
    <row r="12" spans="1:5" ht="29.25" customHeight="1" x14ac:dyDescent="0.25">
      <c r="A12" s="124" t="s">
        <v>37</v>
      </c>
      <c r="B12" s="124"/>
      <c r="C12" s="124"/>
      <c r="D12" s="124"/>
      <c r="E12" s="124"/>
    </row>
    <row r="13" spans="1:5" ht="28.5" customHeight="1" x14ac:dyDescent="0.25">
      <c r="A13" s="124" t="s">
        <v>38</v>
      </c>
      <c r="B13" s="124"/>
      <c r="C13" s="124"/>
      <c r="D13" s="124"/>
      <c r="E13" s="124"/>
    </row>
    <row r="14" spans="1:5" ht="150" x14ac:dyDescent="0.25">
      <c r="A14" s="56" t="s">
        <v>39</v>
      </c>
      <c r="B14" s="57" t="s">
        <v>42</v>
      </c>
      <c r="C14" s="57" t="s">
        <v>40</v>
      </c>
      <c r="D14" s="57" t="s">
        <v>41</v>
      </c>
      <c r="E14" s="57" t="s">
        <v>43</v>
      </c>
    </row>
    <row r="15" spans="1:5" x14ac:dyDescent="0.25">
      <c r="A15" s="63" t="s">
        <v>44</v>
      </c>
      <c r="B15" s="58"/>
      <c r="C15" s="58"/>
      <c r="D15" s="58"/>
      <c r="E15" s="58"/>
    </row>
    <row r="16" spans="1:5" x14ac:dyDescent="0.25">
      <c r="A16" s="59" t="s">
        <v>45</v>
      </c>
      <c r="B16" s="60" t="s">
        <v>105</v>
      </c>
      <c r="C16" s="60" t="s">
        <v>46</v>
      </c>
      <c r="D16" s="61">
        <v>0.13</v>
      </c>
      <c r="E16" s="60">
        <v>535.34</v>
      </c>
    </row>
    <row r="17" spans="1:5" ht="28.5" x14ac:dyDescent="0.25">
      <c r="A17" s="63" t="s">
        <v>47</v>
      </c>
      <c r="B17" s="58"/>
      <c r="C17" s="58"/>
      <c r="D17" s="61"/>
      <c r="E17" s="58"/>
    </row>
    <row r="18" spans="1:5" ht="30" x14ac:dyDescent="0.25">
      <c r="A18" s="59" t="s">
        <v>48</v>
      </c>
      <c r="B18" s="60" t="s">
        <v>106</v>
      </c>
      <c r="C18" s="60" t="s">
        <v>49</v>
      </c>
      <c r="D18" s="61">
        <f>E18</f>
        <v>16595.54</v>
      </c>
      <c r="E18" s="60">
        <v>16595.54</v>
      </c>
    </row>
    <row r="19" spans="1:5" x14ac:dyDescent="0.25">
      <c r="A19" s="59" t="s">
        <v>50</v>
      </c>
      <c r="B19" s="60" t="s">
        <v>106</v>
      </c>
      <c r="C19" s="60" t="s">
        <v>49</v>
      </c>
      <c r="D19" s="61">
        <f t="shared" ref="D19:D20" si="0">E19</f>
        <v>197.82</v>
      </c>
      <c r="E19" s="60">
        <v>197.82</v>
      </c>
    </row>
    <row r="20" spans="1:5" ht="30" x14ac:dyDescent="0.25">
      <c r="A20" s="59" t="s">
        <v>51</v>
      </c>
      <c r="B20" s="60" t="s">
        <v>107</v>
      </c>
      <c r="C20" s="60" t="s">
        <v>46</v>
      </c>
      <c r="D20" s="61">
        <f t="shared" si="0"/>
        <v>18.489999999999998</v>
      </c>
      <c r="E20" s="60">
        <v>18.489999999999998</v>
      </c>
    </row>
    <row r="21" spans="1:5" x14ac:dyDescent="0.25">
      <c r="A21" s="63" t="s">
        <v>52</v>
      </c>
      <c r="B21" s="58"/>
      <c r="C21" s="58"/>
      <c r="D21" s="61"/>
      <c r="E21" s="58"/>
    </row>
    <row r="22" spans="1:5" x14ac:dyDescent="0.25">
      <c r="A22" s="59" t="s">
        <v>53</v>
      </c>
      <c r="B22" s="60" t="s">
        <v>107</v>
      </c>
      <c r="C22" s="60" t="s">
        <v>54</v>
      </c>
      <c r="D22" s="61">
        <f>E22</f>
        <v>150</v>
      </c>
      <c r="E22" s="60">
        <v>150</v>
      </c>
    </row>
    <row r="23" spans="1:5" ht="28.5" x14ac:dyDescent="0.25">
      <c r="A23" s="63" t="s">
        <v>55</v>
      </c>
      <c r="B23" s="58"/>
      <c r="C23" s="58"/>
      <c r="D23" s="61"/>
      <c r="E23" s="58"/>
    </row>
    <row r="24" spans="1:5" x14ac:dyDescent="0.25">
      <c r="A24" s="59" t="s">
        <v>56</v>
      </c>
      <c r="B24" s="60">
        <v>2</v>
      </c>
      <c r="C24" s="60" t="s">
        <v>54</v>
      </c>
      <c r="D24" s="61">
        <f t="shared" ref="D24:D53" si="1">E24/B24</f>
        <v>7669.9849999999997</v>
      </c>
      <c r="E24" s="60">
        <v>15339.97</v>
      </c>
    </row>
    <row r="25" spans="1:5" ht="30" x14ac:dyDescent="0.25">
      <c r="A25" s="59" t="s">
        <v>57</v>
      </c>
      <c r="B25" s="60">
        <v>2</v>
      </c>
      <c r="C25" s="60" t="s">
        <v>54</v>
      </c>
      <c r="D25" s="61">
        <f t="shared" si="1"/>
        <v>303.29500000000002</v>
      </c>
      <c r="E25" s="60">
        <v>606.59</v>
      </c>
    </row>
    <row r="26" spans="1:5" ht="30" x14ac:dyDescent="0.25">
      <c r="A26" s="59" t="s">
        <v>58</v>
      </c>
      <c r="B26" s="60">
        <v>1</v>
      </c>
      <c r="C26" s="60" t="s">
        <v>59</v>
      </c>
      <c r="D26" s="61">
        <f t="shared" si="1"/>
        <v>1515.27</v>
      </c>
      <c r="E26" s="60">
        <v>1515.27</v>
      </c>
    </row>
    <row r="27" spans="1:5" x14ac:dyDescent="0.25">
      <c r="A27" s="59" t="s">
        <v>60</v>
      </c>
      <c r="B27" s="60">
        <v>0.01</v>
      </c>
      <c r="C27" s="60" t="s">
        <v>61</v>
      </c>
      <c r="D27" s="61">
        <f t="shared" si="1"/>
        <v>18103</v>
      </c>
      <c r="E27" s="60">
        <v>181.03</v>
      </c>
    </row>
    <row r="28" spans="1:5" x14ac:dyDescent="0.25">
      <c r="A28" s="59" t="s">
        <v>62</v>
      </c>
      <c r="B28" s="60">
        <v>2</v>
      </c>
      <c r="C28" s="60" t="s">
        <v>63</v>
      </c>
      <c r="D28" s="61">
        <f t="shared" si="1"/>
        <v>75.855000000000004</v>
      </c>
      <c r="E28" s="60">
        <v>151.71</v>
      </c>
    </row>
    <row r="29" spans="1:5" x14ac:dyDescent="0.25">
      <c r="A29" s="59" t="s">
        <v>64</v>
      </c>
      <c r="B29" s="60">
        <v>1</v>
      </c>
      <c r="C29" s="60" t="s">
        <v>65</v>
      </c>
      <c r="D29" s="61">
        <f t="shared" si="1"/>
        <v>907.5</v>
      </c>
      <c r="E29" s="60">
        <v>907.5</v>
      </c>
    </row>
    <row r="30" spans="1:5" x14ac:dyDescent="0.25">
      <c r="A30" s="59" t="s">
        <v>95</v>
      </c>
      <c r="B30" s="60">
        <v>9</v>
      </c>
      <c r="C30" s="60" t="s">
        <v>54</v>
      </c>
      <c r="D30" s="61">
        <f t="shared" si="1"/>
        <v>72.736666666666665</v>
      </c>
      <c r="E30" s="60">
        <v>654.63</v>
      </c>
    </row>
    <row r="31" spans="1:5" ht="30" x14ac:dyDescent="0.25">
      <c r="A31" s="59" t="s">
        <v>96</v>
      </c>
      <c r="B31" s="60">
        <v>0.7</v>
      </c>
      <c r="C31" s="60" t="s">
        <v>97</v>
      </c>
      <c r="D31" s="61">
        <f t="shared" si="1"/>
        <v>3357.6714285714288</v>
      </c>
      <c r="E31" s="60">
        <v>2350.37</v>
      </c>
    </row>
    <row r="32" spans="1:5" ht="30" x14ac:dyDescent="0.25">
      <c r="A32" s="59" t="s">
        <v>66</v>
      </c>
      <c r="B32" s="60">
        <v>0.76600000000000001</v>
      </c>
      <c r="C32" s="60" t="s">
        <v>67</v>
      </c>
      <c r="D32" s="61">
        <f t="shared" si="1"/>
        <v>1814.9477806788511</v>
      </c>
      <c r="E32" s="60">
        <v>1390.25</v>
      </c>
    </row>
    <row r="33" spans="1:5" x14ac:dyDescent="0.25">
      <c r="A33" s="59" t="s">
        <v>68</v>
      </c>
      <c r="B33" s="60">
        <v>0.01</v>
      </c>
      <c r="C33" s="60" t="s">
        <v>69</v>
      </c>
      <c r="D33" s="61">
        <f t="shared" si="1"/>
        <v>27166.000000000004</v>
      </c>
      <c r="E33" s="60">
        <v>271.66000000000003</v>
      </c>
    </row>
    <row r="34" spans="1:5" ht="30" x14ac:dyDescent="0.25">
      <c r="A34" s="59" t="s">
        <v>70</v>
      </c>
      <c r="B34" s="60">
        <v>0.71299999999999997</v>
      </c>
      <c r="C34" s="60" t="s">
        <v>67</v>
      </c>
      <c r="D34" s="61">
        <f t="shared" si="1"/>
        <v>1810.8555399719498</v>
      </c>
      <c r="E34" s="60">
        <v>1291.1400000000001</v>
      </c>
    </row>
    <row r="35" spans="1:5" x14ac:dyDescent="0.25">
      <c r="A35" s="59" t="s">
        <v>71</v>
      </c>
      <c r="B35" s="60">
        <v>1</v>
      </c>
      <c r="C35" s="60" t="s">
        <v>69</v>
      </c>
      <c r="D35" s="61">
        <f t="shared" si="1"/>
        <v>313.04000000000002</v>
      </c>
      <c r="E35" s="60">
        <v>313.04000000000002</v>
      </c>
    </row>
    <row r="36" spans="1:5" x14ac:dyDescent="0.25">
      <c r="A36" s="59" t="s">
        <v>72</v>
      </c>
      <c r="B36" s="60">
        <v>1</v>
      </c>
      <c r="C36" s="60" t="s">
        <v>54</v>
      </c>
      <c r="D36" s="61">
        <f t="shared" si="1"/>
        <v>4365.08</v>
      </c>
      <c r="E36" s="60">
        <v>4365.08</v>
      </c>
    </row>
    <row r="37" spans="1:5" x14ac:dyDescent="0.25">
      <c r="A37" s="59" t="s">
        <v>73</v>
      </c>
      <c r="B37" s="60">
        <v>1</v>
      </c>
      <c r="C37" s="60" t="s">
        <v>65</v>
      </c>
      <c r="D37" s="61">
        <f t="shared" si="1"/>
        <v>2873.83</v>
      </c>
      <c r="E37" s="60">
        <v>2873.83</v>
      </c>
    </row>
    <row r="38" spans="1:5" ht="30" x14ac:dyDescent="0.25">
      <c r="A38" s="59" t="s">
        <v>74</v>
      </c>
      <c r="B38" s="60">
        <v>1</v>
      </c>
      <c r="C38" s="60" t="s">
        <v>75</v>
      </c>
      <c r="D38" s="61">
        <f t="shared" si="1"/>
        <v>703.04</v>
      </c>
      <c r="E38" s="60">
        <v>703.04</v>
      </c>
    </row>
    <row r="39" spans="1:5" x14ac:dyDescent="0.25">
      <c r="A39" s="59" t="s">
        <v>76</v>
      </c>
      <c r="B39" s="60">
        <v>12</v>
      </c>
      <c r="C39" s="60" t="s">
        <v>75</v>
      </c>
      <c r="D39" s="61">
        <f t="shared" si="1"/>
        <v>272.23416666666668</v>
      </c>
      <c r="E39" s="60">
        <v>3266.81</v>
      </c>
    </row>
    <row r="40" spans="1:5" ht="30" x14ac:dyDescent="0.25">
      <c r="A40" s="59" t="s">
        <v>77</v>
      </c>
      <c r="B40" s="60">
        <v>1</v>
      </c>
      <c r="C40" s="60" t="s">
        <v>63</v>
      </c>
      <c r="D40" s="61">
        <f t="shared" si="1"/>
        <v>76.010000000000005</v>
      </c>
      <c r="E40" s="60">
        <v>76.010000000000005</v>
      </c>
    </row>
    <row r="41" spans="1:5" ht="30" x14ac:dyDescent="0.25">
      <c r="A41" s="59" t="s">
        <v>78</v>
      </c>
      <c r="B41" s="60">
        <v>2</v>
      </c>
      <c r="C41" s="60" t="s">
        <v>59</v>
      </c>
      <c r="D41" s="61">
        <f t="shared" si="1"/>
        <v>2041.6949999999999</v>
      </c>
      <c r="E41" s="60">
        <v>4083.39</v>
      </c>
    </row>
    <row r="42" spans="1:5" ht="28.5" x14ac:dyDescent="0.25">
      <c r="A42" s="63" t="s">
        <v>79</v>
      </c>
      <c r="B42" s="58"/>
      <c r="C42" s="58"/>
      <c r="D42" s="61"/>
      <c r="E42" s="58"/>
    </row>
    <row r="43" spans="1:5" ht="30" x14ac:dyDescent="0.25">
      <c r="A43" s="59" t="s">
        <v>80</v>
      </c>
      <c r="B43" s="60">
        <v>0.02</v>
      </c>
      <c r="C43" s="60" t="s">
        <v>81</v>
      </c>
      <c r="D43" s="61">
        <f t="shared" si="1"/>
        <v>32418</v>
      </c>
      <c r="E43" s="60">
        <v>648.36</v>
      </c>
    </row>
    <row r="44" spans="1:5" ht="45" x14ac:dyDescent="0.25">
      <c r="A44" s="59" t="s">
        <v>82</v>
      </c>
      <c r="B44" s="60">
        <v>1.26</v>
      </c>
      <c r="C44" s="60" t="s">
        <v>49</v>
      </c>
      <c r="D44" s="61">
        <f t="shared" si="1"/>
        <v>283.11111111111114</v>
      </c>
      <c r="E44" s="60">
        <v>356.72</v>
      </c>
    </row>
    <row r="45" spans="1:5" x14ac:dyDescent="0.25">
      <c r="A45" s="59" t="s">
        <v>83</v>
      </c>
      <c r="B45" s="60">
        <v>0.04</v>
      </c>
      <c r="C45" s="60" t="s">
        <v>61</v>
      </c>
      <c r="D45" s="61">
        <f t="shared" si="1"/>
        <v>51322.749999999993</v>
      </c>
      <c r="E45" s="60">
        <v>2052.91</v>
      </c>
    </row>
    <row r="46" spans="1:5" x14ac:dyDescent="0.25">
      <c r="A46" s="59" t="s">
        <v>84</v>
      </c>
      <c r="B46" s="60">
        <v>1</v>
      </c>
      <c r="C46" s="60" t="s">
        <v>54</v>
      </c>
      <c r="D46" s="61">
        <f t="shared" si="1"/>
        <v>3608.43</v>
      </c>
      <c r="E46" s="60">
        <v>3608.43</v>
      </c>
    </row>
    <row r="47" spans="1:5" ht="30" x14ac:dyDescent="0.25">
      <c r="A47" s="59" t="s">
        <v>85</v>
      </c>
      <c r="B47" s="60">
        <v>2</v>
      </c>
      <c r="C47" s="60" t="s">
        <v>86</v>
      </c>
      <c r="D47" s="61">
        <f t="shared" si="1"/>
        <v>399.89</v>
      </c>
      <c r="E47" s="60">
        <v>799.78</v>
      </c>
    </row>
    <row r="48" spans="1:5" ht="30" x14ac:dyDescent="0.25">
      <c r="A48" s="59" t="s">
        <v>87</v>
      </c>
      <c r="B48" s="60">
        <v>1</v>
      </c>
      <c r="C48" s="60" t="s">
        <v>67</v>
      </c>
      <c r="D48" s="61">
        <f t="shared" si="1"/>
        <v>1872.06</v>
      </c>
      <c r="E48" s="60">
        <v>1872.06</v>
      </c>
    </row>
    <row r="49" spans="1:5" ht="30" x14ac:dyDescent="0.25">
      <c r="A49" s="59" t="s">
        <v>88</v>
      </c>
      <c r="B49" s="60" t="s">
        <v>108</v>
      </c>
      <c r="C49" s="60" t="s">
        <v>67</v>
      </c>
      <c r="D49" s="61">
        <f>E49</f>
        <v>1398.97</v>
      </c>
      <c r="E49" s="60">
        <v>1398.97</v>
      </c>
    </row>
    <row r="50" spans="1:5" x14ac:dyDescent="0.25">
      <c r="A50" s="59" t="s">
        <v>89</v>
      </c>
      <c r="B50" s="60">
        <v>0.02</v>
      </c>
      <c r="C50" s="60" t="s">
        <v>61</v>
      </c>
      <c r="D50" s="61">
        <f t="shared" si="1"/>
        <v>19427</v>
      </c>
      <c r="E50" s="60">
        <v>388.54</v>
      </c>
    </row>
    <row r="51" spans="1:5" x14ac:dyDescent="0.25">
      <c r="A51" s="59" t="s">
        <v>90</v>
      </c>
      <c r="B51" s="60">
        <v>0.06</v>
      </c>
      <c r="C51" s="60" t="s">
        <v>61</v>
      </c>
      <c r="D51" s="61">
        <f t="shared" si="1"/>
        <v>31577.833333333336</v>
      </c>
      <c r="E51" s="60">
        <v>1894.67</v>
      </c>
    </row>
    <row r="52" spans="1:5" ht="30" x14ac:dyDescent="0.25">
      <c r="A52" s="59" t="s">
        <v>91</v>
      </c>
      <c r="B52" s="60">
        <v>3.0000000000000001E-3</v>
      </c>
      <c r="C52" s="60" t="s">
        <v>81</v>
      </c>
      <c r="D52" s="61">
        <f t="shared" si="1"/>
        <v>200273.33333333334</v>
      </c>
      <c r="E52" s="60">
        <v>600.82000000000005</v>
      </c>
    </row>
    <row r="53" spans="1:5" ht="30" x14ac:dyDescent="0.25">
      <c r="A53" s="59" t="s">
        <v>92</v>
      </c>
      <c r="B53" s="60">
        <v>0.02</v>
      </c>
      <c r="C53" s="60" t="s">
        <v>61</v>
      </c>
      <c r="D53" s="61">
        <f t="shared" si="1"/>
        <v>47581.5</v>
      </c>
      <c r="E53" s="60">
        <v>951.63</v>
      </c>
    </row>
    <row r="54" spans="1:5" ht="28.5" x14ac:dyDescent="0.25">
      <c r="A54" s="63" t="s">
        <v>93</v>
      </c>
      <c r="B54" s="58"/>
      <c r="C54" s="58"/>
      <c r="D54" s="61"/>
      <c r="E54" s="58"/>
    </row>
    <row r="55" spans="1:5" ht="30" x14ac:dyDescent="0.25">
      <c r="A55" s="59" t="s">
        <v>94</v>
      </c>
      <c r="B55" s="60" t="s">
        <v>109</v>
      </c>
      <c r="C55" s="60" t="s">
        <v>46</v>
      </c>
      <c r="D55" s="61">
        <f>E55</f>
        <v>1117.76</v>
      </c>
      <c r="E55" s="60">
        <v>1117.76</v>
      </c>
    </row>
    <row r="56" spans="1:5" s="67" customFormat="1" x14ac:dyDescent="0.25">
      <c r="A56" s="65" t="s">
        <v>110</v>
      </c>
      <c r="B56" s="66"/>
      <c r="C56" s="66"/>
      <c r="D56" s="66"/>
      <c r="E56" s="66"/>
    </row>
    <row r="57" spans="1:5" s="67" customFormat="1" x14ac:dyDescent="0.25">
      <c r="A57" s="68" t="s">
        <v>111</v>
      </c>
      <c r="B57" s="69" t="s">
        <v>105</v>
      </c>
      <c r="C57" s="69" t="s">
        <v>46</v>
      </c>
      <c r="D57" s="69">
        <f>E57</f>
        <v>7352.9160000000011</v>
      </c>
      <c r="E57" s="69">
        <f>SUM(E15:E55)*10%</f>
        <v>7352.9160000000011</v>
      </c>
    </row>
    <row r="58" spans="1:5" x14ac:dyDescent="0.25">
      <c r="A58" s="64" t="s">
        <v>98</v>
      </c>
      <c r="B58" s="60"/>
      <c r="C58" s="60"/>
      <c r="D58" s="62"/>
      <c r="E58" s="70">
        <f>SUM(E16:E57)</f>
        <v>80882.076000000001</v>
      </c>
    </row>
    <row r="61" spans="1:5" ht="39.75" customHeight="1" x14ac:dyDescent="0.25">
      <c r="A61" s="124" t="s">
        <v>112</v>
      </c>
      <c r="B61" s="124"/>
      <c r="C61" s="124"/>
      <c r="D61" s="124"/>
      <c r="E61" s="124"/>
    </row>
    <row r="62" spans="1:5" ht="27.75" customHeight="1" x14ac:dyDescent="0.25">
      <c r="A62" s="124" t="s">
        <v>99</v>
      </c>
      <c r="B62" s="124"/>
      <c r="C62" s="124"/>
      <c r="D62" s="124"/>
      <c r="E62" s="124"/>
    </row>
    <row r="63" spans="1:5" ht="24" customHeight="1" x14ac:dyDescent="0.25">
      <c r="A63" s="124" t="s">
        <v>100</v>
      </c>
      <c r="B63" s="124"/>
      <c r="C63" s="124"/>
      <c r="D63" s="124"/>
      <c r="E63" s="124"/>
    </row>
    <row r="64" spans="1:5" ht="30.75" customHeight="1" x14ac:dyDescent="0.25">
      <c r="A64" s="124" t="s">
        <v>101</v>
      </c>
      <c r="B64" s="124"/>
      <c r="C64" s="124"/>
      <c r="D64" s="124"/>
      <c r="E64" s="124"/>
    </row>
    <row r="66" spans="1:4" ht="24.75" customHeight="1" x14ac:dyDescent="0.25">
      <c r="B66" s="48"/>
      <c r="C66" s="48"/>
      <c r="D66" s="48"/>
    </row>
    <row r="67" spans="1:4" ht="18.75" customHeight="1" x14ac:dyDescent="0.25">
      <c r="A67" s="55" t="s">
        <v>102</v>
      </c>
    </row>
    <row r="68" spans="1:4" ht="15.75" customHeight="1" x14ac:dyDescent="0.25">
      <c r="A68" s="51" t="s">
        <v>114</v>
      </c>
    </row>
    <row r="69" spans="1:4" ht="10.5" customHeight="1" x14ac:dyDescent="0.25">
      <c r="B69" s="49"/>
      <c r="D69" s="52" t="s">
        <v>103</v>
      </c>
    </row>
    <row r="71" spans="1:4" x14ac:dyDescent="0.25">
      <c r="A71" s="55" t="s">
        <v>104</v>
      </c>
    </row>
    <row r="72" spans="1:4" ht="10.5" customHeight="1" x14ac:dyDescent="0.25">
      <c r="B72" s="49"/>
      <c r="D72" s="52" t="s">
        <v>103</v>
      </c>
    </row>
    <row r="73" spans="1:4" ht="11.25" customHeight="1" x14ac:dyDescent="0.25"/>
  </sheetData>
  <mergeCells count="10">
    <mergeCell ref="A62:E62"/>
    <mergeCell ref="A63:E63"/>
    <mergeCell ref="A64:E64"/>
    <mergeCell ref="A61:E61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A7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11" t="s">
        <v>116</v>
      </c>
      <c r="B1" s="111"/>
      <c r="C1" s="111"/>
      <c r="D1" s="111"/>
      <c r="E1" s="111"/>
      <c r="F1" s="111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117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12" t="s">
        <v>0</v>
      </c>
      <c r="B5" s="112"/>
      <c r="C5" s="112"/>
      <c r="D5" s="112"/>
      <c r="E5" s="112"/>
      <c r="F5" s="11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36" t="s">
        <v>1</v>
      </c>
      <c r="B6" s="37">
        <v>2</v>
      </c>
      <c r="C6" s="36" t="s">
        <v>2</v>
      </c>
      <c r="D6" s="42">
        <v>823.6</v>
      </c>
      <c r="E6" s="36" t="s">
        <v>3</v>
      </c>
      <c r="F6" s="38">
        <v>780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13"/>
      <c r="R6" s="114"/>
      <c r="S6" s="14"/>
    </row>
    <row r="7" spans="1:19" s="17" customFormat="1" ht="32.25" customHeight="1" x14ac:dyDescent="0.25">
      <c r="A7" s="36" t="s">
        <v>4</v>
      </c>
      <c r="B7" s="37">
        <v>2</v>
      </c>
      <c r="C7" s="36" t="s">
        <v>5</v>
      </c>
      <c r="D7" s="42">
        <v>0</v>
      </c>
      <c r="E7" s="36" t="s">
        <v>6</v>
      </c>
      <c r="F7" s="38">
        <v>516.1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13"/>
      <c r="R7" s="115"/>
      <c r="S7" s="16"/>
    </row>
    <row r="8" spans="1:19" s="17" customFormat="1" ht="33.75" customHeight="1" x14ac:dyDescent="0.25">
      <c r="A8" s="44" t="s">
        <v>7</v>
      </c>
      <c r="B8" s="37">
        <v>12</v>
      </c>
      <c r="C8" s="36" t="s">
        <v>8</v>
      </c>
      <c r="D8" s="38">
        <v>68.459999999999994</v>
      </c>
      <c r="E8" s="36" t="s">
        <v>9</v>
      </c>
      <c r="F8" s="38">
        <v>129.19999999999999</v>
      </c>
      <c r="G8" s="6"/>
      <c r="H8" s="8"/>
      <c r="I8" s="9"/>
      <c r="J8" s="10"/>
      <c r="K8" s="43"/>
      <c r="L8" s="12"/>
      <c r="M8" s="12"/>
      <c r="N8" s="12"/>
      <c r="O8" s="12"/>
      <c r="P8" s="13"/>
      <c r="Q8" s="113"/>
      <c r="R8" s="114"/>
      <c r="S8" s="16"/>
    </row>
    <row r="9" spans="1:19" s="17" customFormat="1" ht="33.75" customHeight="1" x14ac:dyDescent="0.25">
      <c r="A9" s="18"/>
      <c r="B9" s="10"/>
      <c r="C9" s="7"/>
      <c r="D9" s="19"/>
      <c r="E9" s="20"/>
      <c r="F9" s="21"/>
      <c r="G9" s="6"/>
      <c r="H9" s="8"/>
      <c r="I9" s="9"/>
      <c r="J9" s="10"/>
      <c r="K9" s="43"/>
      <c r="L9" s="12"/>
      <c r="M9" s="12"/>
      <c r="N9" s="12"/>
      <c r="O9" s="12"/>
      <c r="P9" s="6"/>
      <c r="Q9" s="43"/>
      <c r="R9" s="44"/>
      <c r="S9" s="22"/>
    </row>
    <row r="10" spans="1:19" s="24" customFormat="1" ht="15" customHeight="1" thickBot="1" x14ac:dyDescent="0.3">
      <c r="A10" s="23"/>
      <c r="B10" s="23"/>
      <c r="C10" s="23"/>
      <c r="D10" s="23"/>
      <c r="E10" s="23"/>
      <c r="F10" s="4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4" customFormat="1" ht="30" customHeight="1" x14ac:dyDescent="0.25">
      <c r="A11" s="116" t="s">
        <v>10</v>
      </c>
      <c r="B11" s="117"/>
      <c r="C11" s="117"/>
      <c r="D11" s="117"/>
      <c r="E11" s="118"/>
      <c r="F11" s="25" t="s">
        <v>11</v>
      </c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</row>
    <row r="12" spans="1:19" s="33" customFormat="1" ht="30" customHeight="1" x14ac:dyDescent="0.25">
      <c r="A12" s="119" t="s">
        <v>12</v>
      </c>
      <c r="B12" s="120"/>
      <c r="C12" s="120"/>
      <c r="D12" s="120"/>
      <c r="E12" s="121"/>
      <c r="F12" s="31">
        <v>-50243.536</v>
      </c>
      <c r="G12" s="32"/>
    </row>
    <row r="13" spans="1:19" s="33" customFormat="1" ht="30" customHeight="1" x14ac:dyDescent="0.25">
      <c r="A13" s="119" t="s">
        <v>13</v>
      </c>
      <c r="B13" s="120"/>
      <c r="C13" s="120"/>
      <c r="D13" s="120"/>
      <c r="E13" s="121"/>
      <c r="F13" s="31">
        <v>19889.32</v>
      </c>
    </row>
    <row r="14" spans="1:19" s="33" customFormat="1" ht="30" customHeight="1" x14ac:dyDescent="0.25">
      <c r="A14" s="119" t="s">
        <v>14</v>
      </c>
      <c r="B14" s="120"/>
      <c r="C14" s="120"/>
      <c r="D14" s="120"/>
      <c r="E14" s="121"/>
      <c r="F14" s="34">
        <f>SUM(F15:F17)</f>
        <v>121266.96</v>
      </c>
    </row>
    <row r="15" spans="1:19" s="24" customFormat="1" ht="27.75" customHeight="1" x14ac:dyDescent="0.25">
      <c r="A15" s="108" t="s">
        <v>15</v>
      </c>
      <c r="B15" s="109"/>
      <c r="C15" s="109"/>
      <c r="D15" s="109"/>
      <c r="E15" s="110"/>
      <c r="F15" s="30">
        <v>121266.96</v>
      </c>
    </row>
    <row r="16" spans="1:19" s="24" customFormat="1" ht="24.75" hidden="1" customHeight="1" x14ac:dyDescent="0.25">
      <c r="A16" s="108" t="s">
        <v>16</v>
      </c>
      <c r="B16" s="109"/>
      <c r="C16" s="109"/>
      <c r="D16" s="109"/>
      <c r="E16" s="110"/>
      <c r="F16" s="30"/>
    </row>
    <row r="17" spans="1:19" s="24" customFormat="1" ht="30" hidden="1" customHeight="1" x14ac:dyDescent="0.25">
      <c r="A17" s="108" t="s">
        <v>17</v>
      </c>
      <c r="B17" s="109"/>
      <c r="C17" s="109"/>
      <c r="D17" s="109"/>
      <c r="E17" s="110"/>
      <c r="F17" s="30"/>
    </row>
    <row r="18" spans="1:19" s="33" customFormat="1" ht="30" customHeight="1" x14ac:dyDescent="0.25">
      <c r="A18" s="119" t="s">
        <v>18</v>
      </c>
      <c r="B18" s="120"/>
      <c r="C18" s="120"/>
      <c r="D18" s="120"/>
      <c r="E18" s="121"/>
      <c r="F18" s="34">
        <f>SUM(F19:F21)</f>
        <v>121922.36</v>
      </c>
    </row>
    <row r="19" spans="1:19" s="24" customFormat="1" ht="27" customHeight="1" x14ac:dyDescent="0.25">
      <c r="A19" s="108" t="s">
        <v>15</v>
      </c>
      <c r="B19" s="109"/>
      <c r="C19" s="109"/>
      <c r="D19" s="109"/>
      <c r="E19" s="110"/>
      <c r="F19" s="30">
        <v>121922.36</v>
      </c>
    </row>
    <row r="20" spans="1:19" s="24" customFormat="1" ht="0.75" hidden="1" customHeight="1" x14ac:dyDescent="0.25">
      <c r="A20" s="108" t="s">
        <v>16</v>
      </c>
      <c r="B20" s="109"/>
      <c r="C20" s="109"/>
      <c r="D20" s="109"/>
      <c r="E20" s="110"/>
      <c r="F20" s="30"/>
    </row>
    <row r="21" spans="1:19" s="27" customFormat="1" ht="30" hidden="1" customHeight="1" x14ac:dyDescent="0.2">
      <c r="A21" s="108" t="s">
        <v>17</v>
      </c>
      <c r="B21" s="109"/>
      <c r="C21" s="109"/>
      <c r="D21" s="109"/>
      <c r="E21" s="110"/>
      <c r="F21" s="30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 spans="1:19" s="35" customFormat="1" ht="30" customHeight="1" x14ac:dyDescent="0.25">
      <c r="A22" s="119" t="s">
        <v>19</v>
      </c>
      <c r="B22" s="120"/>
      <c r="C22" s="120"/>
      <c r="D22" s="120"/>
      <c r="E22" s="121"/>
      <c r="F22" s="34">
        <f>F12+F18</f>
        <v>71678.823999999993</v>
      </c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</row>
    <row r="23" spans="1:19" s="35" customFormat="1" ht="30" customHeight="1" x14ac:dyDescent="0.25">
      <c r="A23" s="119" t="s">
        <v>20</v>
      </c>
      <c r="B23" s="120"/>
      <c r="C23" s="120"/>
      <c r="D23" s="120"/>
      <c r="E23" s="121"/>
      <c r="F23" s="34">
        <f>Лист2!E78</f>
        <v>196003.698</v>
      </c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</row>
    <row r="24" spans="1:19" s="35" customFormat="1" ht="30" customHeight="1" x14ac:dyDescent="0.25">
      <c r="A24" s="119" t="s">
        <v>118</v>
      </c>
      <c r="B24" s="120"/>
      <c r="C24" s="120"/>
      <c r="D24" s="120"/>
      <c r="E24" s="121"/>
      <c r="F24" s="34">
        <f>F22-F23</f>
        <v>-124324.87400000001</v>
      </c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</row>
    <row r="25" spans="1:19" s="35" customFormat="1" ht="30" customHeight="1" x14ac:dyDescent="0.25">
      <c r="A25" s="119" t="s">
        <v>22</v>
      </c>
      <c r="B25" s="120"/>
      <c r="C25" s="120"/>
      <c r="D25" s="120"/>
      <c r="E25" s="121"/>
      <c r="F25" s="31">
        <f>F13+F14-F18</f>
        <v>19233.919999999998</v>
      </c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</row>
    <row r="26" spans="1:19" s="27" customFormat="1" ht="11.45" customHeight="1" x14ac:dyDescent="0.25">
      <c r="A26" s="28"/>
      <c r="B26" s="28"/>
      <c r="C26" s="28"/>
      <c r="D26" s="28"/>
      <c r="E26" s="28"/>
      <c r="F26" s="28"/>
    </row>
    <row r="27" spans="1:19" s="29" customFormat="1" ht="64.5" customHeight="1" x14ac:dyDescent="0.2">
      <c r="A27" s="122" t="s">
        <v>23</v>
      </c>
      <c r="B27" s="122"/>
      <c r="C27" s="122"/>
      <c r="D27" s="122"/>
    </row>
    <row r="28" spans="1:19" s="1" customFormat="1" ht="21.75" customHeight="1" x14ac:dyDescent="0.25">
      <c r="A28" s="123" t="s">
        <v>24</v>
      </c>
      <c r="B28" s="123"/>
      <c r="C28" s="123"/>
      <c r="D28" s="123"/>
    </row>
    <row r="29" spans="1:19" s="1" customFormat="1" ht="22.5" customHeight="1" x14ac:dyDescent="0.25">
      <c r="A29" s="122" t="s">
        <v>25</v>
      </c>
      <c r="B29" s="122"/>
      <c r="C29" s="122"/>
      <c r="D29" s="122"/>
    </row>
    <row r="30" spans="1:19" s="1" customFormat="1" ht="22.5" customHeight="1" x14ac:dyDescent="0.25">
      <c r="A30" s="122" t="s">
        <v>26</v>
      </c>
      <c r="B30" s="122"/>
      <c r="C30" s="122"/>
      <c r="D30" s="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3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7109375" style="71" customWidth="1"/>
    <col min="2" max="2" width="13.85546875" style="71" customWidth="1"/>
    <col min="3" max="3" width="13.28515625" style="71" customWidth="1"/>
    <col min="4" max="4" width="14.28515625" style="71" customWidth="1"/>
    <col min="5" max="5" width="14.7109375" style="71" customWidth="1"/>
    <col min="6" max="255" width="8.140625" style="71" customWidth="1"/>
    <col min="256" max="256" width="8.7109375" style="72" customWidth="1"/>
    <col min="257" max="257" width="31.5703125" style="72" customWidth="1"/>
    <col min="258" max="258" width="13.85546875" style="72" customWidth="1"/>
    <col min="259" max="259" width="19.140625" style="72" customWidth="1"/>
    <col min="260" max="260" width="17.5703125" style="72" customWidth="1"/>
    <col min="261" max="261" width="14.7109375" style="72" customWidth="1"/>
    <col min="262" max="511" width="8.140625" style="72" customWidth="1"/>
    <col min="512" max="512" width="8.7109375" style="72" customWidth="1"/>
    <col min="513" max="513" width="31.5703125" style="72" customWidth="1"/>
    <col min="514" max="514" width="13.85546875" style="72" customWidth="1"/>
    <col min="515" max="515" width="19.140625" style="72" customWidth="1"/>
    <col min="516" max="516" width="17.5703125" style="72" customWidth="1"/>
    <col min="517" max="517" width="14.7109375" style="72" customWidth="1"/>
    <col min="518" max="767" width="8.140625" style="72" customWidth="1"/>
    <col min="768" max="768" width="8.7109375" style="72" customWidth="1"/>
    <col min="769" max="769" width="31.5703125" style="72" customWidth="1"/>
    <col min="770" max="770" width="13.85546875" style="72" customWidth="1"/>
    <col min="771" max="771" width="19.140625" style="72" customWidth="1"/>
    <col min="772" max="772" width="17.5703125" style="72" customWidth="1"/>
    <col min="773" max="773" width="14.7109375" style="72" customWidth="1"/>
    <col min="774" max="1023" width="8.140625" style="72" customWidth="1"/>
    <col min="1024" max="1024" width="8.7109375" style="72" customWidth="1"/>
    <col min="1025" max="1025" width="31.5703125" style="72" customWidth="1"/>
    <col min="1026" max="1026" width="13.85546875" style="72" customWidth="1"/>
    <col min="1027" max="1027" width="19.140625" style="72" customWidth="1"/>
    <col min="1028" max="1028" width="17.5703125" style="72" customWidth="1"/>
    <col min="1029" max="1029" width="14.7109375" style="72" customWidth="1"/>
    <col min="1030" max="1279" width="8.140625" style="72" customWidth="1"/>
    <col min="1280" max="1280" width="8.7109375" style="72" customWidth="1"/>
    <col min="1281" max="1281" width="31.5703125" style="72" customWidth="1"/>
    <col min="1282" max="1282" width="13.85546875" style="72" customWidth="1"/>
    <col min="1283" max="1283" width="19.140625" style="72" customWidth="1"/>
    <col min="1284" max="1284" width="17.5703125" style="72" customWidth="1"/>
    <col min="1285" max="1285" width="14.7109375" style="72" customWidth="1"/>
    <col min="1286" max="1535" width="8.140625" style="72" customWidth="1"/>
    <col min="1536" max="1536" width="8.7109375" style="72" customWidth="1"/>
    <col min="1537" max="1537" width="31.5703125" style="72" customWidth="1"/>
    <col min="1538" max="1538" width="13.85546875" style="72" customWidth="1"/>
    <col min="1539" max="1539" width="19.140625" style="72" customWidth="1"/>
    <col min="1540" max="1540" width="17.5703125" style="72" customWidth="1"/>
    <col min="1541" max="1541" width="14.7109375" style="72" customWidth="1"/>
    <col min="1542" max="1791" width="8.140625" style="72" customWidth="1"/>
    <col min="1792" max="1792" width="8.7109375" style="72" customWidth="1"/>
    <col min="1793" max="1793" width="31.5703125" style="72" customWidth="1"/>
    <col min="1794" max="1794" width="13.85546875" style="72" customWidth="1"/>
    <col min="1795" max="1795" width="19.140625" style="72" customWidth="1"/>
    <col min="1796" max="1796" width="17.5703125" style="72" customWidth="1"/>
    <col min="1797" max="1797" width="14.7109375" style="72" customWidth="1"/>
    <col min="1798" max="2047" width="8.140625" style="72" customWidth="1"/>
    <col min="2048" max="2048" width="8.7109375" style="72" customWidth="1"/>
    <col min="2049" max="2049" width="31.5703125" style="72" customWidth="1"/>
    <col min="2050" max="2050" width="13.85546875" style="72" customWidth="1"/>
    <col min="2051" max="2051" width="19.140625" style="72" customWidth="1"/>
    <col min="2052" max="2052" width="17.5703125" style="72" customWidth="1"/>
    <col min="2053" max="2053" width="14.7109375" style="72" customWidth="1"/>
    <col min="2054" max="2303" width="8.140625" style="72" customWidth="1"/>
    <col min="2304" max="2304" width="8.7109375" style="72" customWidth="1"/>
    <col min="2305" max="2305" width="31.5703125" style="72" customWidth="1"/>
    <col min="2306" max="2306" width="13.85546875" style="72" customWidth="1"/>
    <col min="2307" max="2307" width="19.140625" style="72" customWidth="1"/>
    <col min="2308" max="2308" width="17.5703125" style="72" customWidth="1"/>
    <col min="2309" max="2309" width="14.7109375" style="72" customWidth="1"/>
    <col min="2310" max="2559" width="8.140625" style="72" customWidth="1"/>
    <col min="2560" max="2560" width="8.7109375" style="72" customWidth="1"/>
    <col min="2561" max="2561" width="31.5703125" style="72" customWidth="1"/>
    <col min="2562" max="2562" width="13.85546875" style="72" customWidth="1"/>
    <col min="2563" max="2563" width="19.140625" style="72" customWidth="1"/>
    <col min="2564" max="2564" width="17.5703125" style="72" customWidth="1"/>
    <col min="2565" max="2565" width="14.7109375" style="72" customWidth="1"/>
    <col min="2566" max="2815" width="8.140625" style="72" customWidth="1"/>
    <col min="2816" max="2816" width="8.7109375" style="72" customWidth="1"/>
    <col min="2817" max="2817" width="31.5703125" style="72" customWidth="1"/>
    <col min="2818" max="2818" width="13.85546875" style="72" customWidth="1"/>
    <col min="2819" max="2819" width="19.140625" style="72" customWidth="1"/>
    <col min="2820" max="2820" width="17.5703125" style="72" customWidth="1"/>
    <col min="2821" max="2821" width="14.7109375" style="72" customWidth="1"/>
    <col min="2822" max="3071" width="8.140625" style="72" customWidth="1"/>
    <col min="3072" max="3072" width="8.7109375" style="72" customWidth="1"/>
    <col min="3073" max="3073" width="31.5703125" style="72" customWidth="1"/>
    <col min="3074" max="3074" width="13.85546875" style="72" customWidth="1"/>
    <col min="3075" max="3075" width="19.140625" style="72" customWidth="1"/>
    <col min="3076" max="3076" width="17.5703125" style="72" customWidth="1"/>
    <col min="3077" max="3077" width="14.7109375" style="72" customWidth="1"/>
    <col min="3078" max="3327" width="8.140625" style="72" customWidth="1"/>
    <col min="3328" max="3328" width="8.7109375" style="72" customWidth="1"/>
    <col min="3329" max="3329" width="31.5703125" style="72" customWidth="1"/>
    <col min="3330" max="3330" width="13.85546875" style="72" customWidth="1"/>
    <col min="3331" max="3331" width="19.140625" style="72" customWidth="1"/>
    <col min="3332" max="3332" width="17.5703125" style="72" customWidth="1"/>
    <col min="3333" max="3333" width="14.7109375" style="72" customWidth="1"/>
    <col min="3334" max="3583" width="8.140625" style="72" customWidth="1"/>
    <col min="3584" max="3584" width="8.7109375" style="72" customWidth="1"/>
    <col min="3585" max="3585" width="31.5703125" style="72" customWidth="1"/>
    <col min="3586" max="3586" width="13.85546875" style="72" customWidth="1"/>
    <col min="3587" max="3587" width="19.140625" style="72" customWidth="1"/>
    <col min="3588" max="3588" width="17.5703125" style="72" customWidth="1"/>
    <col min="3589" max="3589" width="14.7109375" style="72" customWidth="1"/>
    <col min="3590" max="3839" width="8.140625" style="72" customWidth="1"/>
    <col min="3840" max="3840" width="8.7109375" style="72" customWidth="1"/>
    <col min="3841" max="3841" width="31.5703125" style="72" customWidth="1"/>
    <col min="3842" max="3842" width="13.85546875" style="72" customWidth="1"/>
    <col min="3843" max="3843" width="19.140625" style="72" customWidth="1"/>
    <col min="3844" max="3844" width="17.5703125" style="72" customWidth="1"/>
    <col min="3845" max="3845" width="14.7109375" style="72" customWidth="1"/>
    <col min="3846" max="4095" width="8.140625" style="72" customWidth="1"/>
    <col min="4096" max="4096" width="8.7109375" style="72" customWidth="1"/>
    <col min="4097" max="4097" width="31.5703125" style="72" customWidth="1"/>
    <col min="4098" max="4098" width="13.85546875" style="72" customWidth="1"/>
    <col min="4099" max="4099" width="19.140625" style="72" customWidth="1"/>
    <col min="4100" max="4100" width="17.5703125" style="72" customWidth="1"/>
    <col min="4101" max="4101" width="14.7109375" style="72" customWidth="1"/>
    <col min="4102" max="4351" width="8.140625" style="72" customWidth="1"/>
    <col min="4352" max="4352" width="8.7109375" style="72" customWidth="1"/>
    <col min="4353" max="4353" width="31.5703125" style="72" customWidth="1"/>
    <col min="4354" max="4354" width="13.85546875" style="72" customWidth="1"/>
    <col min="4355" max="4355" width="19.140625" style="72" customWidth="1"/>
    <col min="4356" max="4356" width="17.5703125" style="72" customWidth="1"/>
    <col min="4357" max="4357" width="14.7109375" style="72" customWidth="1"/>
    <col min="4358" max="4607" width="8.140625" style="72" customWidth="1"/>
    <col min="4608" max="4608" width="8.7109375" style="72" customWidth="1"/>
    <col min="4609" max="4609" width="31.5703125" style="72" customWidth="1"/>
    <col min="4610" max="4610" width="13.85546875" style="72" customWidth="1"/>
    <col min="4611" max="4611" width="19.140625" style="72" customWidth="1"/>
    <col min="4612" max="4612" width="17.5703125" style="72" customWidth="1"/>
    <col min="4613" max="4613" width="14.7109375" style="72" customWidth="1"/>
    <col min="4614" max="4863" width="8.140625" style="72" customWidth="1"/>
    <col min="4864" max="4864" width="8.7109375" style="72" customWidth="1"/>
    <col min="4865" max="4865" width="31.5703125" style="72" customWidth="1"/>
    <col min="4866" max="4866" width="13.85546875" style="72" customWidth="1"/>
    <col min="4867" max="4867" width="19.140625" style="72" customWidth="1"/>
    <col min="4868" max="4868" width="17.5703125" style="72" customWidth="1"/>
    <col min="4869" max="4869" width="14.7109375" style="72" customWidth="1"/>
    <col min="4870" max="5119" width="8.140625" style="72" customWidth="1"/>
    <col min="5120" max="5120" width="8.7109375" style="72" customWidth="1"/>
    <col min="5121" max="5121" width="31.5703125" style="72" customWidth="1"/>
    <col min="5122" max="5122" width="13.85546875" style="72" customWidth="1"/>
    <col min="5123" max="5123" width="19.140625" style="72" customWidth="1"/>
    <col min="5124" max="5124" width="17.5703125" style="72" customWidth="1"/>
    <col min="5125" max="5125" width="14.7109375" style="72" customWidth="1"/>
    <col min="5126" max="5375" width="8.140625" style="72" customWidth="1"/>
    <col min="5376" max="5376" width="8.7109375" style="72" customWidth="1"/>
    <col min="5377" max="5377" width="31.5703125" style="72" customWidth="1"/>
    <col min="5378" max="5378" width="13.85546875" style="72" customWidth="1"/>
    <col min="5379" max="5379" width="19.140625" style="72" customWidth="1"/>
    <col min="5380" max="5380" width="17.5703125" style="72" customWidth="1"/>
    <col min="5381" max="5381" width="14.7109375" style="72" customWidth="1"/>
    <col min="5382" max="5631" width="8.140625" style="72" customWidth="1"/>
    <col min="5632" max="5632" width="8.7109375" style="72" customWidth="1"/>
    <col min="5633" max="5633" width="31.5703125" style="72" customWidth="1"/>
    <col min="5634" max="5634" width="13.85546875" style="72" customWidth="1"/>
    <col min="5635" max="5635" width="19.140625" style="72" customWidth="1"/>
    <col min="5636" max="5636" width="17.5703125" style="72" customWidth="1"/>
    <col min="5637" max="5637" width="14.7109375" style="72" customWidth="1"/>
    <col min="5638" max="5887" width="8.140625" style="72" customWidth="1"/>
    <col min="5888" max="5888" width="8.7109375" style="72" customWidth="1"/>
    <col min="5889" max="5889" width="31.5703125" style="72" customWidth="1"/>
    <col min="5890" max="5890" width="13.85546875" style="72" customWidth="1"/>
    <col min="5891" max="5891" width="19.140625" style="72" customWidth="1"/>
    <col min="5892" max="5892" width="17.5703125" style="72" customWidth="1"/>
    <col min="5893" max="5893" width="14.7109375" style="72" customWidth="1"/>
    <col min="5894" max="6143" width="8.140625" style="72" customWidth="1"/>
    <col min="6144" max="6144" width="8.7109375" style="72" customWidth="1"/>
    <col min="6145" max="6145" width="31.5703125" style="72" customWidth="1"/>
    <col min="6146" max="6146" width="13.85546875" style="72" customWidth="1"/>
    <col min="6147" max="6147" width="19.140625" style="72" customWidth="1"/>
    <col min="6148" max="6148" width="17.5703125" style="72" customWidth="1"/>
    <col min="6149" max="6149" width="14.7109375" style="72" customWidth="1"/>
    <col min="6150" max="6399" width="8.140625" style="72" customWidth="1"/>
    <col min="6400" max="6400" width="8.7109375" style="72" customWidth="1"/>
    <col min="6401" max="6401" width="31.5703125" style="72" customWidth="1"/>
    <col min="6402" max="6402" width="13.85546875" style="72" customWidth="1"/>
    <col min="6403" max="6403" width="19.140625" style="72" customWidth="1"/>
    <col min="6404" max="6404" width="17.5703125" style="72" customWidth="1"/>
    <col min="6405" max="6405" width="14.7109375" style="72" customWidth="1"/>
    <col min="6406" max="6655" width="8.140625" style="72" customWidth="1"/>
    <col min="6656" max="6656" width="8.7109375" style="72" customWidth="1"/>
    <col min="6657" max="6657" width="31.5703125" style="72" customWidth="1"/>
    <col min="6658" max="6658" width="13.85546875" style="72" customWidth="1"/>
    <col min="6659" max="6659" width="19.140625" style="72" customWidth="1"/>
    <col min="6660" max="6660" width="17.5703125" style="72" customWidth="1"/>
    <col min="6661" max="6661" width="14.7109375" style="72" customWidth="1"/>
    <col min="6662" max="6911" width="8.140625" style="72" customWidth="1"/>
    <col min="6912" max="6912" width="8.7109375" style="72" customWidth="1"/>
    <col min="6913" max="6913" width="31.5703125" style="72" customWidth="1"/>
    <col min="6914" max="6914" width="13.85546875" style="72" customWidth="1"/>
    <col min="6915" max="6915" width="19.140625" style="72" customWidth="1"/>
    <col min="6916" max="6916" width="17.5703125" style="72" customWidth="1"/>
    <col min="6917" max="6917" width="14.7109375" style="72" customWidth="1"/>
    <col min="6918" max="7167" width="8.140625" style="72" customWidth="1"/>
    <col min="7168" max="7168" width="8.7109375" style="72" customWidth="1"/>
    <col min="7169" max="7169" width="31.5703125" style="72" customWidth="1"/>
    <col min="7170" max="7170" width="13.85546875" style="72" customWidth="1"/>
    <col min="7171" max="7171" width="19.140625" style="72" customWidth="1"/>
    <col min="7172" max="7172" width="17.5703125" style="72" customWidth="1"/>
    <col min="7173" max="7173" width="14.7109375" style="72" customWidth="1"/>
    <col min="7174" max="7423" width="8.140625" style="72" customWidth="1"/>
    <col min="7424" max="7424" width="8.7109375" style="72" customWidth="1"/>
    <col min="7425" max="7425" width="31.5703125" style="72" customWidth="1"/>
    <col min="7426" max="7426" width="13.85546875" style="72" customWidth="1"/>
    <col min="7427" max="7427" width="19.140625" style="72" customWidth="1"/>
    <col min="7428" max="7428" width="17.5703125" style="72" customWidth="1"/>
    <col min="7429" max="7429" width="14.7109375" style="72" customWidth="1"/>
    <col min="7430" max="7679" width="8.140625" style="72" customWidth="1"/>
    <col min="7680" max="7680" width="8.7109375" style="72" customWidth="1"/>
    <col min="7681" max="7681" width="31.5703125" style="72" customWidth="1"/>
    <col min="7682" max="7682" width="13.85546875" style="72" customWidth="1"/>
    <col min="7683" max="7683" width="19.140625" style="72" customWidth="1"/>
    <col min="7684" max="7684" width="17.5703125" style="72" customWidth="1"/>
    <col min="7685" max="7685" width="14.7109375" style="72" customWidth="1"/>
    <col min="7686" max="7935" width="8.140625" style="72" customWidth="1"/>
    <col min="7936" max="7936" width="8.7109375" style="72" customWidth="1"/>
    <col min="7937" max="7937" width="31.5703125" style="72" customWidth="1"/>
    <col min="7938" max="7938" width="13.85546875" style="72" customWidth="1"/>
    <col min="7939" max="7939" width="19.140625" style="72" customWidth="1"/>
    <col min="7940" max="7940" width="17.5703125" style="72" customWidth="1"/>
    <col min="7941" max="7941" width="14.7109375" style="72" customWidth="1"/>
    <col min="7942" max="8191" width="8.140625" style="72" customWidth="1"/>
    <col min="8192" max="8192" width="8.7109375" style="72" customWidth="1"/>
    <col min="8193" max="8193" width="31.5703125" style="72" customWidth="1"/>
    <col min="8194" max="8194" width="13.85546875" style="72" customWidth="1"/>
    <col min="8195" max="8195" width="19.140625" style="72" customWidth="1"/>
    <col min="8196" max="8196" width="17.5703125" style="72" customWidth="1"/>
    <col min="8197" max="8197" width="14.7109375" style="72" customWidth="1"/>
    <col min="8198" max="8447" width="8.140625" style="72" customWidth="1"/>
    <col min="8448" max="8448" width="8.7109375" style="72" customWidth="1"/>
    <col min="8449" max="8449" width="31.5703125" style="72" customWidth="1"/>
    <col min="8450" max="8450" width="13.85546875" style="72" customWidth="1"/>
    <col min="8451" max="8451" width="19.140625" style="72" customWidth="1"/>
    <col min="8452" max="8452" width="17.5703125" style="72" customWidth="1"/>
    <col min="8453" max="8453" width="14.7109375" style="72" customWidth="1"/>
    <col min="8454" max="8703" width="8.140625" style="72" customWidth="1"/>
    <col min="8704" max="8704" width="8.7109375" style="72" customWidth="1"/>
    <col min="8705" max="8705" width="31.5703125" style="72" customWidth="1"/>
    <col min="8706" max="8706" width="13.85546875" style="72" customWidth="1"/>
    <col min="8707" max="8707" width="19.140625" style="72" customWidth="1"/>
    <col min="8708" max="8708" width="17.5703125" style="72" customWidth="1"/>
    <col min="8709" max="8709" width="14.7109375" style="72" customWidth="1"/>
    <col min="8710" max="8959" width="8.140625" style="72" customWidth="1"/>
    <col min="8960" max="8960" width="8.7109375" style="72" customWidth="1"/>
    <col min="8961" max="8961" width="31.5703125" style="72" customWidth="1"/>
    <col min="8962" max="8962" width="13.85546875" style="72" customWidth="1"/>
    <col min="8963" max="8963" width="19.140625" style="72" customWidth="1"/>
    <col min="8964" max="8964" width="17.5703125" style="72" customWidth="1"/>
    <col min="8965" max="8965" width="14.7109375" style="72" customWidth="1"/>
    <col min="8966" max="9215" width="8.140625" style="72" customWidth="1"/>
    <col min="9216" max="9216" width="8.7109375" style="72" customWidth="1"/>
    <col min="9217" max="9217" width="31.5703125" style="72" customWidth="1"/>
    <col min="9218" max="9218" width="13.85546875" style="72" customWidth="1"/>
    <col min="9219" max="9219" width="19.140625" style="72" customWidth="1"/>
    <col min="9220" max="9220" width="17.5703125" style="72" customWidth="1"/>
    <col min="9221" max="9221" width="14.7109375" style="72" customWidth="1"/>
    <col min="9222" max="9471" width="8.140625" style="72" customWidth="1"/>
    <col min="9472" max="9472" width="8.7109375" style="72" customWidth="1"/>
    <col min="9473" max="9473" width="31.5703125" style="72" customWidth="1"/>
    <col min="9474" max="9474" width="13.85546875" style="72" customWidth="1"/>
    <col min="9475" max="9475" width="19.140625" style="72" customWidth="1"/>
    <col min="9476" max="9476" width="17.5703125" style="72" customWidth="1"/>
    <col min="9477" max="9477" width="14.7109375" style="72" customWidth="1"/>
    <col min="9478" max="9727" width="8.140625" style="72" customWidth="1"/>
    <col min="9728" max="9728" width="8.7109375" style="72" customWidth="1"/>
    <col min="9729" max="9729" width="31.5703125" style="72" customWidth="1"/>
    <col min="9730" max="9730" width="13.85546875" style="72" customWidth="1"/>
    <col min="9731" max="9731" width="19.140625" style="72" customWidth="1"/>
    <col min="9732" max="9732" width="17.5703125" style="72" customWidth="1"/>
    <col min="9733" max="9733" width="14.7109375" style="72" customWidth="1"/>
    <col min="9734" max="9983" width="8.140625" style="72" customWidth="1"/>
    <col min="9984" max="9984" width="8.7109375" style="72" customWidth="1"/>
    <col min="9985" max="9985" width="31.5703125" style="72" customWidth="1"/>
    <col min="9986" max="9986" width="13.85546875" style="72" customWidth="1"/>
    <col min="9987" max="9987" width="19.140625" style="72" customWidth="1"/>
    <col min="9988" max="9988" width="17.5703125" style="72" customWidth="1"/>
    <col min="9989" max="9989" width="14.7109375" style="72" customWidth="1"/>
    <col min="9990" max="10239" width="8.140625" style="72" customWidth="1"/>
    <col min="10240" max="10240" width="8.7109375" style="72" customWidth="1"/>
    <col min="10241" max="10241" width="31.5703125" style="72" customWidth="1"/>
    <col min="10242" max="10242" width="13.85546875" style="72" customWidth="1"/>
    <col min="10243" max="10243" width="19.140625" style="72" customWidth="1"/>
    <col min="10244" max="10244" width="17.5703125" style="72" customWidth="1"/>
    <col min="10245" max="10245" width="14.7109375" style="72" customWidth="1"/>
    <col min="10246" max="10495" width="8.140625" style="72" customWidth="1"/>
    <col min="10496" max="10496" width="8.7109375" style="72" customWidth="1"/>
    <col min="10497" max="10497" width="31.5703125" style="72" customWidth="1"/>
    <col min="10498" max="10498" width="13.85546875" style="72" customWidth="1"/>
    <col min="10499" max="10499" width="19.140625" style="72" customWidth="1"/>
    <col min="10500" max="10500" width="17.5703125" style="72" customWidth="1"/>
    <col min="10501" max="10501" width="14.7109375" style="72" customWidth="1"/>
    <col min="10502" max="10751" width="8.140625" style="72" customWidth="1"/>
    <col min="10752" max="10752" width="8.7109375" style="72" customWidth="1"/>
    <col min="10753" max="10753" width="31.5703125" style="72" customWidth="1"/>
    <col min="10754" max="10754" width="13.85546875" style="72" customWidth="1"/>
    <col min="10755" max="10755" width="19.140625" style="72" customWidth="1"/>
    <col min="10756" max="10756" width="17.5703125" style="72" customWidth="1"/>
    <col min="10757" max="10757" width="14.7109375" style="72" customWidth="1"/>
    <col min="10758" max="11007" width="8.140625" style="72" customWidth="1"/>
    <col min="11008" max="11008" width="8.7109375" style="72" customWidth="1"/>
    <col min="11009" max="11009" width="31.5703125" style="72" customWidth="1"/>
    <col min="11010" max="11010" width="13.85546875" style="72" customWidth="1"/>
    <col min="11011" max="11011" width="19.140625" style="72" customWidth="1"/>
    <col min="11012" max="11012" width="17.5703125" style="72" customWidth="1"/>
    <col min="11013" max="11013" width="14.7109375" style="72" customWidth="1"/>
    <col min="11014" max="11263" width="8.140625" style="72" customWidth="1"/>
    <col min="11264" max="11264" width="8.7109375" style="72" customWidth="1"/>
    <col min="11265" max="11265" width="31.5703125" style="72" customWidth="1"/>
    <col min="11266" max="11266" width="13.85546875" style="72" customWidth="1"/>
    <col min="11267" max="11267" width="19.140625" style="72" customWidth="1"/>
    <col min="11268" max="11268" width="17.5703125" style="72" customWidth="1"/>
    <col min="11269" max="11269" width="14.7109375" style="72" customWidth="1"/>
    <col min="11270" max="11519" width="8.140625" style="72" customWidth="1"/>
    <col min="11520" max="11520" width="8.7109375" style="72" customWidth="1"/>
    <col min="11521" max="11521" width="31.5703125" style="72" customWidth="1"/>
    <col min="11522" max="11522" width="13.85546875" style="72" customWidth="1"/>
    <col min="11523" max="11523" width="19.140625" style="72" customWidth="1"/>
    <col min="11524" max="11524" width="17.5703125" style="72" customWidth="1"/>
    <col min="11525" max="11525" width="14.7109375" style="72" customWidth="1"/>
    <col min="11526" max="11775" width="8.140625" style="72" customWidth="1"/>
    <col min="11776" max="11776" width="8.7109375" style="72" customWidth="1"/>
    <col min="11777" max="11777" width="31.5703125" style="72" customWidth="1"/>
    <col min="11778" max="11778" width="13.85546875" style="72" customWidth="1"/>
    <col min="11779" max="11779" width="19.140625" style="72" customWidth="1"/>
    <col min="11780" max="11780" width="17.5703125" style="72" customWidth="1"/>
    <col min="11781" max="11781" width="14.7109375" style="72" customWidth="1"/>
    <col min="11782" max="12031" width="8.140625" style="72" customWidth="1"/>
    <col min="12032" max="12032" width="8.7109375" style="72" customWidth="1"/>
    <col min="12033" max="12033" width="31.5703125" style="72" customWidth="1"/>
    <col min="12034" max="12034" width="13.85546875" style="72" customWidth="1"/>
    <col min="12035" max="12035" width="19.140625" style="72" customWidth="1"/>
    <col min="12036" max="12036" width="17.5703125" style="72" customWidth="1"/>
    <col min="12037" max="12037" width="14.7109375" style="72" customWidth="1"/>
    <col min="12038" max="12287" width="8.140625" style="72" customWidth="1"/>
    <col min="12288" max="12288" width="8.7109375" style="72" customWidth="1"/>
    <col min="12289" max="12289" width="31.5703125" style="72" customWidth="1"/>
    <col min="12290" max="12290" width="13.85546875" style="72" customWidth="1"/>
    <col min="12291" max="12291" width="19.140625" style="72" customWidth="1"/>
    <col min="12292" max="12292" width="17.5703125" style="72" customWidth="1"/>
    <col min="12293" max="12293" width="14.7109375" style="72" customWidth="1"/>
    <col min="12294" max="12543" width="8.140625" style="72" customWidth="1"/>
    <col min="12544" max="12544" width="8.7109375" style="72" customWidth="1"/>
    <col min="12545" max="12545" width="31.5703125" style="72" customWidth="1"/>
    <col min="12546" max="12546" width="13.85546875" style="72" customWidth="1"/>
    <col min="12547" max="12547" width="19.140625" style="72" customWidth="1"/>
    <col min="12548" max="12548" width="17.5703125" style="72" customWidth="1"/>
    <col min="12549" max="12549" width="14.7109375" style="72" customWidth="1"/>
    <col min="12550" max="12799" width="8.140625" style="72" customWidth="1"/>
    <col min="12800" max="12800" width="8.7109375" style="72" customWidth="1"/>
    <col min="12801" max="12801" width="31.5703125" style="72" customWidth="1"/>
    <col min="12802" max="12802" width="13.85546875" style="72" customWidth="1"/>
    <col min="12803" max="12803" width="19.140625" style="72" customWidth="1"/>
    <col min="12804" max="12804" width="17.5703125" style="72" customWidth="1"/>
    <col min="12805" max="12805" width="14.7109375" style="72" customWidth="1"/>
    <col min="12806" max="13055" width="8.140625" style="72" customWidth="1"/>
    <col min="13056" max="13056" width="8.7109375" style="72" customWidth="1"/>
    <col min="13057" max="13057" width="31.5703125" style="72" customWidth="1"/>
    <col min="13058" max="13058" width="13.85546875" style="72" customWidth="1"/>
    <col min="13059" max="13059" width="19.140625" style="72" customWidth="1"/>
    <col min="13060" max="13060" width="17.5703125" style="72" customWidth="1"/>
    <col min="13061" max="13061" width="14.7109375" style="72" customWidth="1"/>
    <col min="13062" max="13311" width="8.140625" style="72" customWidth="1"/>
    <col min="13312" max="13312" width="8.7109375" style="72" customWidth="1"/>
    <col min="13313" max="13313" width="31.5703125" style="72" customWidth="1"/>
    <col min="13314" max="13314" width="13.85546875" style="72" customWidth="1"/>
    <col min="13315" max="13315" width="19.140625" style="72" customWidth="1"/>
    <col min="13316" max="13316" width="17.5703125" style="72" customWidth="1"/>
    <col min="13317" max="13317" width="14.7109375" style="72" customWidth="1"/>
    <col min="13318" max="13567" width="8.140625" style="72" customWidth="1"/>
    <col min="13568" max="13568" width="8.7109375" style="72" customWidth="1"/>
    <col min="13569" max="13569" width="31.5703125" style="72" customWidth="1"/>
    <col min="13570" max="13570" width="13.85546875" style="72" customWidth="1"/>
    <col min="13571" max="13571" width="19.140625" style="72" customWidth="1"/>
    <col min="13572" max="13572" width="17.5703125" style="72" customWidth="1"/>
    <col min="13573" max="13573" width="14.7109375" style="72" customWidth="1"/>
    <col min="13574" max="13823" width="8.140625" style="72" customWidth="1"/>
    <col min="13824" max="13824" width="8.7109375" style="72" customWidth="1"/>
    <col min="13825" max="13825" width="31.5703125" style="72" customWidth="1"/>
    <col min="13826" max="13826" width="13.85546875" style="72" customWidth="1"/>
    <col min="13827" max="13827" width="19.140625" style="72" customWidth="1"/>
    <col min="13828" max="13828" width="17.5703125" style="72" customWidth="1"/>
    <col min="13829" max="13829" width="14.7109375" style="72" customWidth="1"/>
    <col min="13830" max="14079" width="8.140625" style="72" customWidth="1"/>
    <col min="14080" max="14080" width="8.7109375" style="72" customWidth="1"/>
    <col min="14081" max="14081" width="31.5703125" style="72" customWidth="1"/>
    <col min="14082" max="14082" width="13.85546875" style="72" customWidth="1"/>
    <col min="14083" max="14083" width="19.140625" style="72" customWidth="1"/>
    <col min="14084" max="14084" width="17.5703125" style="72" customWidth="1"/>
    <col min="14085" max="14085" width="14.7109375" style="72" customWidth="1"/>
    <col min="14086" max="14335" width="8.140625" style="72" customWidth="1"/>
    <col min="14336" max="14336" width="8.7109375" style="72" customWidth="1"/>
    <col min="14337" max="14337" width="31.5703125" style="72" customWidth="1"/>
    <col min="14338" max="14338" width="13.85546875" style="72" customWidth="1"/>
    <col min="14339" max="14339" width="19.140625" style="72" customWidth="1"/>
    <col min="14340" max="14340" width="17.5703125" style="72" customWidth="1"/>
    <col min="14341" max="14341" width="14.7109375" style="72" customWidth="1"/>
    <col min="14342" max="14591" width="8.140625" style="72" customWidth="1"/>
    <col min="14592" max="14592" width="8.7109375" style="72" customWidth="1"/>
    <col min="14593" max="14593" width="31.5703125" style="72" customWidth="1"/>
    <col min="14594" max="14594" width="13.85546875" style="72" customWidth="1"/>
    <col min="14595" max="14595" width="19.140625" style="72" customWidth="1"/>
    <col min="14596" max="14596" width="17.5703125" style="72" customWidth="1"/>
    <col min="14597" max="14597" width="14.7109375" style="72" customWidth="1"/>
    <col min="14598" max="14847" width="8.140625" style="72" customWidth="1"/>
    <col min="14848" max="14848" width="8.7109375" style="72" customWidth="1"/>
    <col min="14849" max="14849" width="31.5703125" style="72" customWidth="1"/>
    <col min="14850" max="14850" width="13.85546875" style="72" customWidth="1"/>
    <col min="14851" max="14851" width="19.140625" style="72" customWidth="1"/>
    <col min="14852" max="14852" width="17.5703125" style="72" customWidth="1"/>
    <col min="14853" max="14853" width="14.7109375" style="72" customWidth="1"/>
    <col min="14854" max="15103" width="8.140625" style="72" customWidth="1"/>
    <col min="15104" max="15104" width="8.7109375" style="72" customWidth="1"/>
    <col min="15105" max="15105" width="31.5703125" style="72" customWidth="1"/>
    <col min="15106" max="15106" width="13.85546875" style="72" customWidth="1"/>
    <col min="15107" max="15107" width="19.140625" style="72" customWidth="1"/>
    <col min="15108" max="15108" width="17.5703125" style="72" customWidth="1"/>
    <col min="15109" max="15109" width="14.7109375" style="72" customWidth="1"/>
    <col min="15110" max="15359" width="8.140625" style="72" customWidth="1"/>
    <col min="15360" max="15360" width="8.7109375" style="72" customWidth="1"/>
    <col min="15361" max="15361" width="31.5703125" style="72" customWidth="1"/>
    <col min="15362" max="15362" width="13.85546875" style="72" customWidth="1"/>
    <col min="15363" max="15363" width="19.140625" style="72" customWidth="1"/>
    <col min="15364" max="15364" width="17.5703125" style="72" customWidth="1"/>
    <col min="15365" max="15365" width="14.7109375" style="72" customWidth="1"/>
    <col min="15366" max="15615" width="8.140625" style="72" customWidth="1"/>
    <col min="15616" max="15616" width="8.7109375" style="72" customWidth="1"/>
    <col min="15617" max="15617" width="31.5703125" style="72" customWidth="1"/>
    <col min="15618" max="15618" width="13.85546875" style="72" customWidth="1"/>
    <col min="15619" max="15619" width="19.140625" style="72" customWidth="1"/>
    <col min="15620" max="15620" width="17.5703125" style="72" customWidth="1"/>
    <col min="15621" max="15621" width="14.7109375" style="72" customWidth="1"/>
    <col min="15622" max="15871" width="8.140625" style="72" customWidth="1"/>
    <col min="15872" max="15872" width="8.7109375" style="72" customWidth="1"/>
    <col min="15873" max="15873" width="31.5703125" style="72" customWidth="1"/>
    <col min="15874" max="15874" width="13.85546875" style="72" customWidth="1"/>
    <col min="15875" max="15875" width="19.140625" style="72" customWidth="1"/>
    <col min="15876" max="15876" width="17.5703125" style="72" customWidth="1"/>
    <col min="15877" max="15877" width="14.7109375" style="72" customWidth="1"/>
    <col min="15878" max="16127" width="8.140625" style="72" customWidth="1"/>
    <col min="16128" max="16128" width="8.7109375" style="72" customWidth="1"/>
    <col min="16129" max="16129" width="31.5703125" style="72" customWidth="1"/>
    <col min="16130" max="16130" width="13.85546875" style="72" customWidth="1"/>
    <col min="16131" max="16131" width="19.140625" style="72" customWidth="1"/>
    <col min="16132" max="16132" width="17.5703125" style="72" customWidth="1"/>
    <col min="16133" max="16133" width="14.7109375" style="72" customWidth="1"/>
    <col min="16134" max="16384" width="8.140625" style="72" customWidth="1"/>
  </cols>
  <sheetData>
    <row r="1" spans="1:5" s="71" customFormat="1" ht="23.25" customHeight="1" x14ac:dyDescent="0.25">
      <c r="A1" s="125"/>
      <c r="B1" s="125"/>
      <c r="C1" s="125"/>
      <c r="D1" s="125"/>
      <c r="E1" s="125"/>
    </row>
    <row r="2" spans="1:5" s="71" customFormat="1" x14ac:dyDescent="0.25">
      <c r="A2" s="125" t="s">
        <v>29</v>
      </c>
      <c r="B2" s="125"/>
      <c r="C2" s="125"/>
      <c r="D2" s="125"/>
      <c r="E2" s="125"/>
    </row>
    <row r="3" spans="1:5" s="71" customFormat="1" ht="15.75" customHeight="1" x14ac:dyDescent="0.25">
      <c r="B3" s="125" t="s">
        <v>115</v>
      </c>
      <c r="C3" s="125"/>
      <c r="D3" s="125"/>
      <c r="E3" s="125"/>
    </row>
    <row r="4" spans="1:5" s="71" customFormat="1" x14ac:dyDescent="0.25">
      <c r="A4" s="126" t="s">
        <v>30</v>
      </c>
      <c r="B4" s="126"/>
      <c r="C4" s="126"/>
      <c r="D4" s="126"/>
      <c r="E4" s="126"/>
    </row>
    <row r="5" spans="1:5" s="71" customFormat="1" x14ac:dyDescent="0.25">
      <c r="A5" s="126" t="s">
        <v>31</v>
      </c>
      <c r="B5" s="126"/>
      <c r="C5" s="126"/>
      <c r="D5" s="126"/>
      <c r="E5" s="126"/>
    </row>
    <row r="6" spans="1:5" s="71" customFormat="1" ht="26.25" customHeight="1" x14ac:dyDescent="0.25">
      <c r="A6" s="125" t="s">
        <v>32</v>
      </c>
      <c r="B6" s="125"/>
      <c r="C6" s="125"/>
      <c r="D6" s="125"/>
      <c r="E6" s="71" t="s">
        <v>119</v>
      </c>
    </row>
    <row r="7" spans="1:5" s="71" customFormat="1" x14ac:dyDescent="0.25">
      <c r="A7" s="125"/>
      <c r="B7" s="125"/>
      <c r="C7" s="125"/>
      <c r="D7" s="125"/>
      <c r="E7" s="125"/>
    </row>
    <row r="8" spans="1:5" s="71" customFormat="1" ht="28.5" customHeight="1" x14ac:dyDescent="0.25">
      <c r="A8" s="127" t="s">
        <v>120</v>
      </c>
      <c r="B8" s="127"/>
      <c r="C8" s="127"/>
      <c r="D8" s="127"/>
      <c r="E8" s="127"/>
    </row>
    <row r="9" spans="1:5" s="71" customFormat="1" ht="29.25" customHeight="1" x14ac:dyDescent="0.25">
      <c r="A9" s="127" t="s">
        <v>34</v>
      </c>
      <c r="B9" s="127"/>
      <c r="C9" s="127"/>
      <c r="D9" s="127"/>
      <c r="E9" s="127"/>
    </row>
    <row r="10" spans="1:5" s="71" customFormat="1" ht="30" customHeight="1" x14ac:dyDescent="0.25">
      <c r="A10" s="127" t="s">
        <v>35</v>
      </c>
      <c r="B10" s="127"/>
      <c r="C10" s="127"/>
      <c r="D10" s="127"/>
      <c r="E10" s="127"/>
    </row>
    <row r="11" spans="1:5" s="71" customFormat="1" ht="30" customHeight="1" x14ac:dyDescent="0.25">
      <c r="A11" s="127" t="s">
        <v>36</v>
      </c>
      <c r="B11" s="127"/>
      <c r="C11" s="127"/>
      <c r="D11" s="127"/>
      <c r="E11" s="127"/>
    </row>
    <row r="12" spans="1:5" s="71" customFormat="1" ht="29.25" customHeight="1" x14ac:dyDescent="0.25">
      <c r="A12" s="127" t="s">
        <v>37</v>
      </c>
      <c r="B12" s="127"/>
      <c r="C12" s="127"/>
      <c r="D12" s="127"/>
      <c r="E12" s="127"/>
    </row>
    <row r="13" spans="1:5" s="71" customFormat="1" ht="28.5" customHeight="1" x14ac:dyDescent="0.25">
      <c r="A13" s="127" t="s">
        <v>38</v>
      </c>
      <c r="B13" s="127"/>
      <c r="C13" s="127"/>
      <c r="D13" s="127"/>
      <c r="E13" s="127"/>
    </row>
    <row r="14" spans="1:5" s="71" customFormat="1" ht="15.75" customHeight="1" x14ac:dyDescent="0.25">
      <c r="A14" s="125"/>
      <c r="B14" s="125"/>
      <c r="C14" s="125"/>
      <c r="D14" s="125"/>
      <c r="E14" s="125"/>
    </row>
    <row r="15" spans="1:5" s="71" customFormat="1" ht="135" x14ac:dyDescent="0.25">
      <c r="A15" s="73" t="s">
        <v>39</v>
      </c>
      <c r="B15" s="74" t="s">
        <v>42</v>
      </c>
      <c r="C15" s="74" t="s">
        <v>40</v>
      </c>
      <c r="D15" s="74" t="s">
        <v>41</v>
      </c>
      <c r="E15" s="74" t="s">
        <v>43</v>
      </c>
    </row>
    <row r="16" spans="1:5" s="71" customFormat="1" x14ac:dyDescent="0.25">
      <c r="A16" s="84" t="s">
        <v>44</v>
      </c>
      <c r="B16" s="79"/>
      <c r="C16" s="79"/>
      <c r="D16" s="79"/>
      <c r="E16" s="79"/>
    </row>
    <row r="17" spans="1:5" s="71" customFormat="1" x14ac:dyDescent="0.25">
      <c r="A17" s="73" t="s">
        <v>45</v>
      </c>
      <c r="B17" s="80" t="s">
        <v>105</v>
      </c>
      <c r="C17" s="80" t="s">
        <v>46</v>
      </c>
      <c r="D17" s="80">
        <v>0.13</v>
      </c>
      <c r="E17" s="80">
        <v>1284.82</v>
      </c>
    </row>
    <row r="18" spans="1:5" s="71" customFormat="1" ht="28.5" x14ac:dyDescent="0.25">
      <c r="A18" s="84" t="s">
        <v>47</v>
      </c>
      <c r="B18" s="79"/>
      <c r="C18" s="79"/>
      <c r="D18" s="79"/>
      <c r="E18" s="79"/>
    </row>
    <row r="19" spans="1:5" s="71" customFormat="1" ht="30" x14ac:dyDescent="0.25">
      <c r="A19" s="73" t="s">
        <v>121</v>
      </c>
      <c r="B19" s="80">
        <v>1</v>
      </c>
      <c r="C19" s="80" t="s">
        <v>122</v>
      </c>
      <c r="D19" s="80">
        <f>E19</f>
        <v>1045.43</v>
      </c>
      <c r="E19" s="80">
        <v>1045.43</v>
      </c>
    </row>
    <row r="20" spans="1:5" s="71" customFormat="1" x14ac:dyDescent="0.25">
      <c r="A20" s="73" t="s">
        <v>123</v>
      </c>
      <c r="B20" s="80" t="s">
        <v>107</v>
      </c>
      <c r="C20" s="80" t="s">
        <v>49</v>
      </c>
      <c r="D20" s="80">
        <f t="shared" ref="D20:D24" si="0">E20</f>
        <v>1232.28</v>
      </c>
      <c r="E20" s="80">
        <v>1232.28</v>
      </c>
    </row>
    <row r="21" spans="1:5" s="71" customFormat="1" ht="30" x14ac:dyDescent="0.25">
      <c r="A21" s="73" t="s">
        <v>124</v>
      </c>
      <c r="B21" s="80" t="s">
        <v>107</v>
      </c>
      <c r="C21" s="80" t="s">
        <v>81</v>
      </c>
      <c r="D21" s="80">
        <f t="shared" si="0"/>
        <v>891.18</v>
      </c>
      <c r="E21" s="80">
        <v>891.18</v>
      </c>
    </row>
    <row r="22" spans="1:5" s="71" customFormat="1" x14ac:dyDescent="0.25">
      <c r="A22" s="73" t="s">
        <v>125</v>
      </c>
      <c r="B22" s="80">
        <v>1</v>
      </c>
      <c r="C22" s="80" t="s">
        <v>54</v>
      </c>
      <c r="D22" s="80">
        <f t="shared" si="0"/>
        <v>4761.95</v>
      </c>
      <c r="E22" s="80">
        <v>4761.95</v>
      </c>
    </row>
    <row r="23" spans="1:5" s="71" customFormat="1" x14ac:dyDescent="0.25">
      <c r="A23" s="73" t="s">
        <v>48</v>
      </c>
      <c r="B23" s="80" t="s">
        <v>106</v>
      </c>
      <c r="C23" s="80" t="s">
        <v>49</v>
      </c>
      <c r="D23" s="80">
        <f t="shared" si="0"/>
        <v>39829.300000000003</v>
      </c>
      <c r="E23" s="80">
        <v>39829.300000000003</v>
      </c>
    </row>
    <row r="24" spans="1:5" s="71" customFormat="1" x14ac:dyDescent="0.25">
      <c r="A24" s="73" t="s">
        <v>50</v>
      </c>
      <c r="B24" s="80" t="s">
        <v>106</v>
      </c>
      <c r="C24" s="80" t="s">
        <v>49</v>
      </c>
      <c r="D24" s="80">
        <f t="shared" si="0"/>
        <v>922.28</v>
      </c>
      <c r="E24" s="80">
        <v>922.28</v>
      </c>
    </row>
    <row r="25" spans="1:5" s="71" customFormat="1" ht="28.5" x14ac:dyDescent="0.25">
      <c r="A25" s="84" t="s">
        <v>55</v>
      </c>
      <c r="B25" s="79"/>
      <c r="C25" s="79"/>
      <c r="D25" s="79"/>
      <c r="E25" s="79"/>
    </row>
    <row r="26" spans="1:5" s="71" customFormat="1" ht="30" x14ac:dyDescent="0.25">
      <c r="A26" s="73" t="s">
        <v>126</v>
      </c>
      <c r="B26" s="80">
        <v>5.0000000000000001E-3</v>
      </c>
      <c r="C26" s="80" t="s">
        <v>127</v>
      </c>
      <c r="D26" s="80">
        <f>E26/B26</f>
        <v>21814</v>
      </c>
      <c r="E26" s="80">
        <v>109.07</v>
      </c>
    </row>
    <row r="27" spans="1:5" s="71" customFormat="1" x14ac:dyDescent="0.25">
      <c r="A27" s="73" t="s">
        <v>128</v>
      </c>
      <c r="B27" s="80">
        <v>1</v>
      </c>
      <c r="C27" s="80" t="s">
        <v>129</v>
      </c>
      <c r="D27" s="80">
        <f t="shared" ref="D27:D68" si="1">E27/B27</f>
        <v>724.61</v>
      </c>
      <c r="E27" s="80">
        <v>724.61</v>
      </c>
    </row>
    <row r="28" spans="1:5" s="71" customFormat="1" ht="30" x14ac:dyDescent="0.25">
      <c r="A28" s="73" t="s">
        <v>130</v>
      </c>
      <c r="B28" s="80" t="s">
        <v>107</v>
      </c>
      <c r="C28" s="80" t="s">
        <v>67</v>
      </c>
      <c r="D28" s="80">
        <f>E28</f>
        <v>1429.95</v>
      </c>
      <c r="E28" s="80">
        <v>1429.95</v>
      </c>
    </row>
    <row r="29" spans="1:5" s="71" customFormat="1" ht="30" x14ac:dyDescent="0.25">
      <c r="A29" s="73" t="s">
        <v>131</v>
      </c>
      <c r="B29" s="80">
        <v>0.01</v>
      </c>
      <c r="C29" s="80" t="s">
        <v>61</v>
      </c>
      <c r="D29" s="80">
        <f t="shared" si="1"/>
        <v>30407</v>
      </c>
      <c r="E29" s="80">
        <v>304.07</v>
      </c>
    </row>
    <row r="30" spans="1:5" s="71" customFormat="1" x14ac:dyDescent="0.25">
      <c r="A30" s="73" t="s">
        <v>57</v>
      </c>
      <c r="B30" s="80">
        <v>1</v>
      </c>
      <c r="C30" s="80" t="s">
        <v>54</v>
      </c>
      <c r="D30" s="80">
        <f t="shared" si="1"/>
        <v>380.89</v>
      </c>
      <c r="E30" s="80">
        <v>380.89</v>
      </c>
    </row>
    <row r="31" spans="1:5" s="71" customFormat="1" ht="30" x14ac:dyDescent="0.25">
      <c r="A31" s="73" t="s">
        <v>58</v>
      </c>
      <c r="B31" s="80">
        <v>1</v>
      </c>
      <c r="C31" s="80" t="s">
        <v>59</v>
      </c>
      <c r="D31" s="80">
        <f t="shared" si="1"/>
        <v>703.86</v>
      </c>
      <c r="E31" s="80">
        <v>703.86</v>
      </c>
    </row>
    <row r="32" spans="1:5" s="71" customFormat="1" x14ac:dyDescent="0.25">
      <c r="A32" s="73" t="s">
        <v>132</v>
      </c>
      <c r="B32" s="80">
        <v>0.01</v>
      </c>
      <c r="C32" s="80" t="s">
        <v>61</v>
      </c>
      <c r="D32" s="80">
        <f t="shared" si="1"/>
        <v>174726</v>
      </c>
      <c r="E32" s="80">
        <v>1747.26</v>
      </c>
    </row>
    <row r="33" spans="1:5" s="71" customFormat="1" x14ac:dyDescent="0.25">
      <c r="A33" s="73" t="s">
        <v>133</v>
      </c>
      <c r="B33" s="80">
        <v>3</v>
      </c>
      <c r="C33" s="80" t="s">
        <v>134</v>
      </c>
      <c r="D33" s="80">
        <f t="shared" si="1"/>
        <v>97.43</v>
      </c>
      <c r="E33" s="80">
        <v>292.29000000000002</v>
      </c>
    </row>
    <row r="34" spans="1:5" s="71" customFormat="1" x14ac:dyDescent="0.25">
      <c r="A34" s="73" t="s">
        <v>64</v>
      </c>
      <c r="B34" s="80">
        <v>1</v>
      </c>
      <c r="C34" s="80" t="s">
        <v>65</v>
      </c>
      <c r="D34" s="80">
        <f t="shared" si="1"/>
        <v>1012.36</v>
      </c>
      <c r="E34" s="80">
        <v>1012.36</v>
      </c>
    </row>
    <row r="35" spans="1:5" s="71" customFormat="1" ht="30" x14ac:dyDescent="0.25">
      <c r="A35" s="73" t="s">
        <v>135</v>
      </c>
      <c r="B35" s="80">
        <v>1</v>
      </c>
      <c r="C35" s="80" t="s">
        <v>136</v>
      </c>
      <c r="D35" s="80">
        <f t="shared" si="1"/>
        <v>663.93</v>
      </c>
      <c r="E35" s="80">
        <v>663.93</v>
      </c>
    </row>
    <row r="36" spans="1:5" s="71" customFormat="1" x14ac:dyDescent="0.25">
      <c r="A36" s="73" t="s">
        <v>169</v>
      </c>
      <c r="B36" s="80">
        <v>1</v>
      </c>
      <c r="C36" s="80" t="s">
        <v>134</v>
      </c>
      <c r="D36" s="80">
        <f t="shared" si="1"/>
        <v>805.34</v>
      </c>
      <c r="E36" s="80">
        <v>805.34</v>
      </c>
    </row>
    <row r="37" spans="1:5" s="71" customFormat="1" x14ac:dyDescent="0.25">
      <c r="A37" s="73" t="s">
        <v>137</v>
      </c>
      <c r="B37" s="80">
        <v>0.17</v>
      </c>
      <c r="C37" s="80" t="s">
        <v>67</v>
      </c>
      <c r="D37" s="80">
        <f t="shared" si="1"/>
        <v>1813.705882352941</v>
      </c>
      <c r="E37" s="80">
        <v>308.33</v>
      </c>
    </row>
    <row r="38" spans="1:5" s="71" customFormat="1" x14ac:dyDescent="0.25">
      <c r="A38" s="73" t="s">
        <v>68</v>
      </c>
      <c r="B38" s="80">
        <v>0.04</v>
      </c>
      <c r="C38" s="80" t="s">
        <v>69</v>
      </c>
      <c r="D38" s="80">
        <f t="shared" si="1"/>
        <v>30214.749999999996</v>
      </c>
      <c r="E38" s="80">
        <v>1208.5899999999999</v>
      </c>
    </row>
    <row r="39" spans="1:5" s="71" customFormat="1" ht="30" x14ac:dyDescent="0.25">
      <c r="A39" s="73" t="s">
        <v>70</v>
      </c>
      <c r="B39" s="80">
        <v>1.413</v>
      </c>
      <c r="C39" s="80" t="s">
        <v>67</v>
      </c>
      <c r="D39" s="80">
        <f t="shared" si="1"/>
        <v>1908.2377919320595</v>
      </c>
      <c r="E39" s="80">
        <v>2696.34</v>
      </c>
    </row>
    <row r="40" spans="1:5" s="71" customFormat="1" ht="30" x14ac:dyDescent="0.25">
      <c r="A40" s="73" t="s">
        <v>138</v>
      </c>
      <c r="B40" s="80">
        <v>2</v>
      </c>
      <c r="C40" s="80" t="s">
        <v>139</v>
      </c>
      <c r="D40" s="80">
        <f t="shared" si="1"/>
        <v>253.44</v>
      </c>
      <c r="E40" s="80">
        <v>506.88</v>
      </c>
    </row>
    <row r="41" spans="1:5" s="71" customFormat="1" x14ac:dyDescent="0.25">
      <c r="A41" s="73" t="s">
        <v>140</v>
      </c>
      <c r="B41" s="80">
        <v>3</v>
      </c>
      <c r="C41" s="80" t="s">
        <v>134</v>
      </c>
      <c r="D41" s="80">
        <f t="shared" si="1"/>
        <v>78.243333333333325</v>
      </c>
      <c r="E41" s="80">
        <v>234.73</v>
      </c>
    </row>
    <row r="42" spans="1:5" s="71" customFormat="1" x14ac:dyDescent="0.25">
      <c r="A42" s="73" t="s">
        <v>72</v>
      </c>
      <c r="B42" s="80">
        <v>1</v>
      </c>
      <c r="C42" s="80" t="s">
        <v>54</v>
      </c>
      <c r="D42" s="80">
        <f t="shared" si="1"/>
        <v>4397.99</v>
      </c>
      <c r="E42" s="80">
        <v>4397.99</v>
      </c>
    </row>
    <row r="43" spans="1:5" s="71" customFormat="1" x14ac:dyDescent="0.25">
      <c r="A43" s="73" t="s">
        <v>73</v>
      </c>
      <c r="B43" s="80">
        <v>1</v>
      </c>
      <c r="C43" s="80" t="s">
        <v>65</v>
      </c>
      <c r="D43" s="80">
        <f t="shared" si="1"/>
        <v>3586.11</v>
      </c>
      <c r="E43" s="80">
        <v>3586.11</v>
      </c>
    </row>
    <row r="44" spans="1:5" s="71" customFormat="1" ht="30" x14ac:dyDescent="0.25">
      <c r="A44" s="73" t="s">
        <v>74</v>
      </c>
      <c r="B44" s="80">
        <v>1</v>
      </c>
      <c r="C44" s="80" t="s">
        <v>75</v>
      </c>
      <c r="D44" s="80">
        <f t="shared" si="1"/>
        <v>868.12</v>
      </c>
      <c r="E44" s="80">
        <v>868.12</v>
      </c>
    </row>
    <row r="45" spans="1:5" s="71" customFormat="1" ht="30" x14ac:dyDescent="0.25">
      <c r="A45" s="73" t="s">
        <v>141</v>
      </c>
      <c r="B45" s="80">
        <v>0.01</v>
      </c>
      <c r="C45" s="80" t="s">
        <v>75</v>
      </c>
      <c r="D45" s="80">
        <f t="shared" si="1"/>
        <v>30424</v>
      </c>
      <c r="E45" s="80">
        <v>304.24</v>
      </c>
    </row>
    <row r="46" spans="1:5" s="71" customFormat="1" x14ac:dyDescent="0.25">
      <c r="A46" s="73" t="s">
        <v>76</v>
      </c>
      <c r="B46" s="80">
        <v>31</v>
      </c>
      <c r="C46" s="80" t="s">
        <v>75</v>
      </c>
      <c r="D46" s="80">
        <f t="shared" si="1"/>
        <v>299.66290322580642</v>
      </c>
      <c r="E46" s="80">
        <v>9289.5499999999993</v>
      </c>
    </row>
    <row r="47" spans="1:5" s="71" customFormat="1" ht="28.5" x14ac:dyDescent="0.25">
      <c r="A47" s="84" t="s">
        <v>79</v>
      </c>
      <c r="B47" s="79"/>
      <c r="C47" s="79"/>
      <c r="D47" s="80"/>
      <c r="E47" s="79"/>
    </row>
    <row r="48" spans="1:5" s="71" customFormat="1" x14ac:dyDescent="0.25">
      <c r="A48" s="73" t="s">
        <v>142</v>
      </c>
      <c r="B48" s="80">
        <v>5.3999999999999999E-2</v>
      </c>
      <c r="C48" s="80" t="s">
        <v>81</v>
      </c>
      <c r="D48" s="80">
        <f t="shared" si="1"/>
        <v>22613.703703703704</v>
      </c>
      <c r="E48" s="80">
        <v>1221.1400000000001</v>
      </c>
    </row>
    <row r="49" spans="1:5" s="71" customFormat="1" ht="30" x14ac:dyDescent="0.25">
      <c r="A49" s="73" t="s">
        <v>143</v>
      </c>
      <c r="B49" s="80">
        <v>1.2999999999999999E-2</v>
      </c>
      <c r="C49" s="80" t="s">
        <v>67</v>
      </c>
      <c r="D49" s="80">
        <f t="shared" si="1"/>
        <v>39798.461538461539</v>
      </c>
      <c r="E49" s="80">
        <v>517.38</v>
      </c>
    </row>
    <row r="50" spans="1:5" s="71" customFormat="1" ht="30" x14ac:dyDescent="0.25">
      <c r="A50" s="73" t="s">
        <v>144</v>
      </c>
      <c r="B50" s="80">
        <v>1.7000000000000001E-2</v>
      </c>
      <c r="C50" s="80" t="s">
        <v>81</v>
      </c>
      <c r="D50" s="80">
        <f t="shared" si="1"/>
        <v>8024.7058823529396</v>
      </c>
      <c r="E50" s="80">
        <v>136.41999999999999</v>
      </c>
    </row>
    <row r="51" spans="1:5" s="71" customFormat="1" ht="30" x14ac:dyDescent="0.25">
      <c r="A51" s="73" t="s">
        <v>130</v>
      </c>
      <c r="B51" s="80" t="s">
        <v>107</v>
      </c>
      <c r="C51" s="80" t="s">
        <v>67</v>
      </c>
      <c r="D51" s="80">
        <f>E51</f>
        <v>1710.72</v>
      </c>
      <c r="E51" s="80">
        <v>1710.72</v>
      </c>
    </row>
    <row r="52" spans="1:5" s="71" customFormat="1" ht="30" x14ac:dyDescent="0.25">
      <c r="A52" s="73" t="s">
        <v>145</v>
      </c>
      <c r="B52" s="80">
        <v>0.03</v>
      </c>
      <c r="C52" s="80" t="s">
        <v>49</v>
      </c>
      <c r="D52" s="80">
        <f t="shared" si="1"/>
        <v>74024.333333333343</v>
      </c>
      <c r="E52" s="80">
        <v>2220.73</v>
      </c>
    </row>
    <row r="53" spans="1:5" s="71" customFormat="1" ht="30" x14ac:dyDescent="0.25">
      <c r="A53" s="73" t="s">
        <v>146</v>
      </c>
      <c r="B53" s="80">
        <v>3.72</v>
      </c>
      <c r="C53" s="80" t="s">
        <v>49</v>
      </c>
      <c r="D53" s="80">
        <f t="shared" si="1"/>
        <v>1235.7123655913979</v>
      </c>
      <c r="E53" s="80">
        <v>4596.8500000000004</v>
      </c>
    </row>
    <row r="54" spans="1:5" s="71" customFormat="1" x14ac:dyDescent="0.25">
      <c r="A54" s="73" t="s">
        <v>147</v>
      </c>
      <c r="B54" s="80">
        <v>1.7000000000000001E-2</v>
      </c>
      <c r="C54" s="80" t="s">
        <v>81</v>
      </c>
      <c r="D54" s="80">
        <f t="shared" si="1"/>
        <v>111222.94117647057</v>
      </c>
      <c r="E54" s="80">
        <v>1890.79</v>
      </c>
    </row>
    <row r="55" spans="1:5" s="71" customFormat="1" x14ac:dyDescent="0.25">
      <c r="A55" s="73" t="s">
        <v>148</v>
      </c>
      <c r="B55" s="80">
        <v>0.154</v>
      </c>
      <c r="C55" s="80" t="s">
        <v>129</v>
      </c>
      <c r="D55" s="80">
        <f t="shared" si="1"/>
        <v>82920.71428571429</v>
      </c>
      <c r="E55" s="80">
        <v>12769.79</v>
      </c>
    </row>
    <row r="56" spans="1:5" s="71" customFormat="1" ht="30" x14ac:dyDescent="0.25">
      <c r="A56" s="73" t="s">
        <v>149</v>
      </c>
      <c r="B56" s="80">
        <v>0.01</v>
      </c>
      <c r="C56" s="80" t="s">
        <v>61</v>
      </c>
      <c r="D56" s="80">
        <f t="shared" si="1"/>
        <v>59062</v>
      </c>
      <c r="E56" s="80">
        <v>590.62</v>
      </c>
    </row>
    <row r="57" spans="1:5" s="71" customFormat="1" x14ac:dyDescent="0.25">
      <c r="A57" s="73" t="s">
        <v>150</v>
      </c>
      <c r="B57" s="80">
        <v>0.01</v>
      </c>
      <c r="C57" s="80" t="s">
        <v>61</v>
      </c>
      <c r="D57" s="80">
        <f t="shared" si="1"/>
        <v>212435</v>
      </c>
      <c r="E57" s="80">
        <v>2124.35</v>
      </c>
    </row>
    <row r="58" spans="1:5" s="71" customFormat="1" x14ac:dyDescent="0.25">
      <c r="A58" s="73" t="s">
        <v>151</v>
      </c>
      <c r="B58" s="80">
        <v>1</v>
      </c>
      <c r="C58" s="80" t="s">
        <v>152</v>
      </c>
      <c r="D58" s="80">
        <f t="shared" si="1"/>
        <v>4025.19</v>
      </c>
      <c r="E58" s="80">
        <v>4025.19</v>
      </c>
    </row>
    <row r="59" spans="1:5" s="71" customFormat="1" ht="30" x14ac:dyDescent="0.25">
      <c r="A59" s="73" t="s">
        <v>153</v>
      </c>
      <c r="B59" s="80">
        <v>0.71399999999999997</v>
      </c>
      <c r="C59" s="80" t="s">
        <v>67</v>
      </c>
      <c r="D59" s="80">
        <f t="shared" si="1"/>
        <v>2021.7787114845939</v>
      </c>
      <c r="E59" s="80">
        <v>1443.55</v>
      </c>
    </row>
    <row r="60" spans="1:5" s="71" customFormat="1" ht="30" x14ac:dyDescent="0.25">
      <c r="A60" s="73" t="s">
        <v>87</v>
      </c>
      <c r="B60" s="80">
        <v>0.71799999999999997</v>
      </c>
      <c r="C60" s="80" t="s">
        <v>67</v>
      </c>
      <c r="D60" s="80">
        <f t="shared" si="1"/>
        <v>2007.883008356546</v>
      </c>
      <c r="E60" s="80">
        <v>1441.66</v>
      </c>
    </row>
    <row r="61" spans="1:5" s="71" customFormat="1" x14ac:dyDescent="0.25">
      <c r="A61" s="73" t="s">
        <v>154</v>
      </c>
      <c r="B61" s="80">
        <v>0.17</v>
      </c>
      <c r="C61" s="80" t="s">
        <v>67</v>
      </c>
      <c r="D61" s="80">
        <f t="shared" si="1"/>
        <v>3757.5294117647054</v>
      </c>
      <c r="E61" s="80">
        <v>638.78</v>
      </c>
    </row>
    <row r="62" spans="1:5" s="71" customFormat="1" x14ac:dyDescent="0.25">
      <c r="A62" s="73" t="s">
        <v>155</v>
      </c>
      <c r="B62" s="80">
        <v>7</v>
      </c>
      <c r="C62" s="80" t="s">
        <v>156</v>
      </c>
      <c r="D62" s="80">
        <f t="shared" si="1"/>
        <v>80.78857142857143</v>
      </c>
      <c r="E62" s="80">
        <v>565.52</v>
      </c>
    </row>
    <row r="63" spans="1:5" s="71" customFormat="1" ht="30" x14ac:dyDescent="0.25">
      <c r="A63" s="73" t="s">
        <v>157</v>
      </c>
      <c r="B63" s="80">
        <v>30</v>
      </c>
      <c r="C63" s="80" t="s">
        <v>158</v>
      </c>
      <c r="D63" s="80">
        <f t="shared" si="1"/>
        <v>81.391000000000005</v>
      </c>
      <c r="E63" s="80">
        <v>2441.73</v>
      </c>
    </row>
    <row r="64" spans="1:5" s="71" customFormat="1" x14ac:dyDescent="0.25">
      <c r="A64" s="73" t="s">
        <v>159</v>
      </c>
      <c r="B64" s="80">
        <v>14</v>
      </c>
      <c r="C64" s="80" t="s">
        <v>156</v>
      </c>
      <c r="D64" s="80">
        <f t="shared" si="1"/>
        <v>85.187142857142845</v>
      </c>
      <c r="E64" s="80">
        <v>1192.6199999999999</v>
      </c>
    </row>
    <row r="65" spans="1:5" s="71" customFormat="1" ht="30" x14ac:dyDescent="0.25">
      <c r="A65" s="73" t="s">
        <v>88</v>
      </c>
      <c r="B65" s="80" t="s">
        <v>170</v>
      </c>
      <c r="C65" s="80" t="s">
        <v>67</v>
      </c>
      <c r="D65" s="80">
        <f>E65</f>
        <v>2252.4499999999998</v>
      </c>
      <c r="E65" s="80">
        <v>2252.4499999999998</v>
      </c>
    </row>
    <row r="66" spans="1:5" s="71" customFormat="1" x14ac:dyDescent="0.25">
      <c r="A66" s="73" t="s">
        <v>160</v>
      </c>
      <c r="B66" s="80">
        <v>0.01</v>
      </c>
      <c r="C66" s="80" t="s">
        <v>161</v>
      </c>
      <c r="D66" s="80">
        <f t="shared" si="1"/>
        <v>30587</v>
      </c>
      <c r="E66" s="80">
        <v>305.87</v>
      </c>
    </row>
    <row r="67" spans="1:5" s="71" customFormat="1" x14ac:dyDescent="0.25">
      <c r="A67" s="73" t="s">
        <v>162</v>
      </c>
      <c r="B67" s="80">
        <v>5.3999999999999999E-2</v>
      </c>
      <c r="C67" s="80" t="s">
        <v>81</v>
      </c>
      <c r="D67" s="80">
        <f t="shared" si="1"/>
        <v>10506.296296296297</v>
      </c>
      <c r="E67" s="80">
        <v>567.34</v>
      </c>
    </row>
    <row r="68" spans="1:5" s="71" customFormat="1" x14ac:dyDescent="0.25">
      <c r="A68" s="73" t="s">
        <v>163</v>
      </c>
      <c r="B68" s="80">
        <v>2</v>
      </c>
      <c r="C68" s="80" t="s">
        <v>54</v>
      </c>
      <c r="D68" s="80">
        <f t="shared" si="1"/>
        <v>523.46500000000003</v>
      </c>
      <c r="E68" s="80">
        <v>1046.93</v>
      </c>
    </row>
    <row r="69" spans="1:5" s="71" customFormat="1" ht="28.5" x14ac:dyDescent="0.25">
      <c r="A69" s="84" t="s">
        <v>93</v>
      </c>
      <c r="B69" s="79"/>
      <c r="C69" s="79"/>
      <c r="D69" s="79"/>
      <c r="E69" s="79"/>
    </row>
    <row r="70" spans="1:5" s="71" customFormat="1" ht="30" x14ac:dyDescent="0.25">
      <c r="A70" s="73" t="s">
        <v>94</v>
      </c>
      <c r="B70" s="80" t="s">
        <v>171</v>
      </c>
      <c r="C70" s="80" t="s">
        <v>46</v>
      </c>
      <c r="D70" s="80">
        <f>E70</f>
        <v>2379.31</v>
      </c>
      <c r="E70" s="80">
        <v>2379.31</v>
      </c>
    </row>
    <row r="71" spans="1:5" s="71" customFormat="1" ht="42.75" x14ac:dyDescent="0.25">
      <c r="A71" s="84" t="s">
        <v>164</v>
      </c>
      <c r="B71" s="79"/>
      <c r="C71" s="79"/>
      <c r="D71" s="80"/>
      <c r="E71" s="79"/>
    </row>
    <row r="72" spans="1:5" s="71" customFormat="1" ht="30" x14ac:dyDescent="0.25">
      <c r="A72" s="73" t="s">
        <v>165</v>
      </c>
      <c r="B72" s="80" t="s">
        <v>107</v>
      </c>
      <c r="C72" s="80" t="s">
        <v>46</v>
      </c>
      <c r="D72" s="80">
        <f t="shared" ref="D72:D75" si="2">E72</f>
        <v>197.66</v>
      </c>
      <c r="E72" s="80">
        <v>197.66</v>
      </c>
    </row>
    <row r="73" spans="1:5" s="71" customFormat="1" x14ac:dyDescent="0.25">
      <c r="A73" s="84" t="s">
        <v>166</v>
      </c>
      <c r="B73" s="79"/>
      <c r="C73" s="79"/>
      <c r="D73" s="80"/>
      <c r="E73" s="79"/>
    </row>
    <row r="74" spans="1:5" s="71" customFormat="1" x14ac:dyDescent="0.25">
      <c r="A74" s="73" t="s">
        <v>167</v>
      </c>
      <c r="B74" s="80" t="s">
        <v>170</v>
      </c>
      <c r="C74" s="80" t="s">
        <v>54</v>
      </c>
      <c r="D74" s="80">
        <f t="shared" si="2"/>
        <v>47221.27</v>
      </c>
      <c r="E74" s="80">
        <v>47221.27</v>
      </c>
    </row>
    <row r="75" spans="1:5" s="71" customFormat="1" x14ac:dyDescent="0.25">
      <c r="A75" s="73" t="s">
        <v>168</v>
      </c>
      <c r="B75" s="80" t="s">
        <v>170</v>
      </c>
      <c r="C75" s="80" t="s">
        <v>54</v>
      </c>
      <c r="D75" s="80">
        <f t="shared" si="2"/>
        <v>3144.76</v>
      </c>
      <c r="E75" s="80">
        <v>3144.76</v>
      </c>
    </row>
    <row r="76" spans="1:5" s="67" customFormat="1" x14ac:dyDescent="0.25">
      <c r="A76" s="65" t="s">
        <v>110</v>
      </c>
      <c r="B76" s="81"/>
      <c r="C76" s="81"/>
      <c r="D76" s="81"/>
      <c r="E76" s="81"/>
    </row>
    <row r="77" spans="1:5" s="67" customFormat="1" x14ac:dyDescent="0.25">
      <c r="A77" s="68" t="s">
        <v>111</v>
      </c>
      <c r="B77" s="80" t="s">
        <v>105</v>
      </c>
      <c r="C77" s="80" t="s">
        <v>46</v>
      </c>
      <c r="D77" s="80">
        <f>E77</f>
        <v>17818.518</v>
      </c>
      <c r="E77" s="80">
        <f>SUM(E17:E75)*10%</f>
        <v>17818.518</v>
      </c>
    </row>
    <row r="78" spans="1:5" s="71" customFormat="1" x14ac:dyDescent="0.25">
      <c r="A78" s="82" t="s">
        <v>98</v>
      </c>
      <c r="B78" s="80"/>
      <c r="C78" s="80"/>
      <c r="D78" s="80"/>
      <c r="E78" s="83">
        <f>SUM(E17:E77)</f>
        <v>196003.698</v>
      </c>
    </row>
    <row r="79" spans="1:5" s="71" customFormat="1" x14ac:dyDescent="0.25">
      <c r="A79" s="125"/>
      <c r="B79" s="125"/>
      <c r="C79" s="125"/>
      <c r="D79" s="125"/>
      <c r="E79" s="125"/>
    </row>
    <row r="80" spans="1:5" s="71" customFormat="1" x14ac:dyDescent="0.25">
      <c r="A80" s="125"/>
      <c r="B80" s="125"/>
      <c r="C80" s="125"/>
      <c r="D80" s="125"/>
      <c r="E80" s="125"/>
    </row>
    <row r="81" spans="1:5" s="71" customFormat="1" ht="39.75" customHeight="1" x14ac:dyDescent="0.25">
      <c r="A81" s="127" t="s">
        <v>172</v>
      </c>
      <c r="B81" s="127"/>
      <c r="C81" s="127"/>
      <c r="D81" s="127"/>
      <c r="E81" s="127"/>
    </row>
    <row r="82" spans="1:5" s="71" customFormat="1" ht="27.75" customHeight="1" x14ac:dyDescent="0.25">
      <c r="A82" s="127" t="s">
        <v>99</v>
      </c>
      <c r="B82" s="127"/>
      <c r="C82" s="127"/>
      <c r="D82" s="127"/>
      <c r="E82" s="127"/>
    </row>
    <row r="83" spans="1:5" s="71" customFormat="1" ht="24" customHeight="1" x14ac:dyDescent="0.25">
      <c r="A83" s="127" t="s">
        <v>100</v>
      </c>
      <c r="B83" s="127"/>
      <c r="C83" s="127"/>
      <c r="D83" s="127"/>
      <c r="E83" s="127"/>
    </row>
    <row r="84" spans="1:5" s="71" customFormat="1" ht="30.75" customHeight="1" x14ac:dyDescent="0.25">
      <c r="A84" s="127" t="s">
        <v>101</v>
      </c>
      <c r="B84" s="127"/>
      <c r="C84" s="127"/>
      <c r="D84" s="127"/>
      <c r="E84" s="127"/>
    </row>
    <row r="85" spans="1:5" s="71" customFormat="1" x14ac:dyDescent="0.25">
      <c r="A85" s="125"/>
      <c r="B85" s="125"/>
      <c r="C85" s="125"/>
      <c r="D85" s="125"/>
      <c r="E85" s="125"/>
    </row>
    <row r="86" spans="1:5" s="71" customFormat="1" ht="24.75" customHeight="1" x14ac:dyDescent="0.25">
      <c r="B86" s="127"/>
      <c r="C86" s="127"/>
      <c r="D86" s="127"/>
      <c r="E86" s="127"/>
    </row>
    <row r="87" spans="1:5" s="71" customFormat="1" ht="18.75" customHeight="1" x14ac:dyDescent="0.25">
      <c r="A87" s="125" t="s">
        <v>102</v>
      </c>
      <c r="B87" s="125"/>
      <c r="C87" s="125"/>
      <c r="D87" s="125"/>
      <c r="E87" s="125"/>
    </row>
    <row r="88" spans="1:5" s="71" customFormat="1" ht="15.75" customHeight="1" x14ac:dyDescent="0.25">
      <c r="A88" s="125" t="s">
        <v>173</v>
      </c>
      <c r="B88" s="125"/>
      <c r="C88" s="125"/>
      <c r="D88" s="125"/>
      <c r="E88" s="125"/>
    </row>
    <row r="89" spans="1:5" s="71" customFormat="1" ht="10.5" customHeight="1" x14ac:dyDescent="0.25">
      <c r="B89" s="125"/>
      <c r="C89" s="125"/>
      <c r="D89" s="125" t="s">
        <v>103</v>
      </c>
      <c r="E89" s="125"/>
    </row>
    <row r="90" spans="1:5" s="71" customFormat="1" x14ac:dyDescent="0.25">
      <c r="A90" s="125"/>
      <c r="B90" s="125"/>
      <c r="C90" s="125"/>
      <c r="D90" s="125"/>
      <c r="E90" s="125"/>
    </row>
    <row r="91" spans="1:5" s="71" customFormat="1" x14ac:dyDescent="0.25">
      <c r="A91" s="125" t="s">
        <v>104</v>
      </c>
      <c r="B91" s="125"/>
      <c r="C91" s="125"/>
      <c r="D91" s="125"/>
      <c r="E91" s="125"/>
    </row>
    <row r="92" spans="1:5" s="71" customFormat="1" ht="10.5" customHeight="1" x14ac:dyDescent="0.25">
      <c r="B92" s="125"/>
      <c r="C92" s="125"/>
      <c r="D92" s="125" t="s">
        <v>103</v>
      </c>
      <c r="E92" s="125"/>
    </row>
    <row r="93" spans="1:5" s="71" customFormat="1" ht="11.25" customHeight="1" x14ac:dyDescent="0.25">
      <c r="A93" s="125"/>
      <c r="B93" s="125"/>
      <c r="C93" s="125"/>
      <c r="D93" s="125"/>
      <c r="E93" s="125"/>
    </row>
  </sheetData>
  <mergeCells count="31">
    <mergeCell ref="A90:E90"/>
    <mergeCell ref="A91:E91"/>
    <mergeCell ref="B92:C92"/>
    <mergeCell ref="D92:E92"/>
    <mergeCell ref="A93:E93"/>
    <mergeCell ref="A85:E85"/>
    <mergeCell ref="B86:E86"/>
    <mergeCell ref="A87:E87"/>
    <mergeCell ref="A88:E88"/>
    <mergeCell ref="B89:C89"/>
    <mergeCell ref="D89:E89"/>
    <mergeCell ref="A6:D6"/>
    <mergeCell ref="A7:E7"/>
    <mergeCell ref="A8:E8"/>
    <mergeCell ref="A9:E9"/>
    <mergeCell ref="A84:E84"/>
    <mergeCell ref="A10:E10"/>
    <mergeCell ref="A11:E11"/>
    <mergeCell ref="A12:E12"/>
    <mergeCell ref="A13:E13"/>
    <mergeCell ref="A14:E14"/>
    <mergeCell ref="A79:E79"/>
    <mergeCell ref="A80:E80"/>
    <mergeCell ref="A81:E81"/>
    <mergeCell ref="A82:E82"/>
    <mergeCell ref="A83:E83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0" workbookViewId="0">
      <selection activeCell="H26" sqref="H2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11" t="s">
        <v>174</v>
      </c>
      <c r="B1" s="111"/>
      <c r="C1" s="111"/>
      <c r="D1" s="111"/>
      <c r="E1" s="111"/>
      <c r="F1" s="111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175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12" t="s">
        <v>0</v>
      </c>
      <c r="B5" s="112"/>
      <c r="C5" s="112"/>
      <c r="D5" s="112"/>
      <c r="E5" s="112"/>
      <c r="F5" s="11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36" t="s">
        <v>1</v>
      </c>
      <c r="B6" s="37">
        <v>2</v>
      </c>
      <c r="C6" s="36" t="s">
        <v>2</v>
      </c>
      <c r="D6" s="42">
        <v>823.6</v>
      </c>
      <c r="E6" s="36" t="s">
        <v>3</v>
      </c>
      <c r="F6" s="38">
        <v>780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13"/>
      <c r="R6" s="114"/>
      <c r="S6" s="14"/>
    </row>
    <row r="7" spans="1:19" s="17" customFormat="1" ht="32.25" customHeight="1" x14ac:dyDescent="0.25">
      <c r="A7" s="36" t="s">
        <v>4</v>
      </c>
      <c r="B7" s="37">
        <v>2</v>
      </c>
      <c r="C7" s="36" t="s">
        <v>5</v>
      </c>
      <c r="D7" s="42">
        <v>0</v>
      </c>
      <c r="E7" s="36" t="s">
        <v>6</v>
      </c>
      <c r="F7" s="38">
        <v>516.1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13"/>
      <c r="R7" s="115"/>
      <c r="S7" s="16"/>
    </row>
    <row r="8" spans="1:19" s="17" customFormat="1" ht="33.75" customHeight="1" x14ac:dyDescent="0.25">
      <c r="A8" s="77" t="s">
        <v>7</v>
      </c>
      <c r="B8" s="37">
        <v>12</v>
      </c>
      <c r="C8" s="36" t="s">
        <v>8</v>
      </c>
      <c r="D8" s="38">
        <v>68.459999999999994</v>
      </c>
      <c r="E8" s="36" t="s">
        <v>9</v>
      </c>
      <c r="F8" s="38">
        <v>129.19999999999999</v>
      </c>
      <c r="G8" s="6"/>
      <c r="H8" s="8"/>
      <c r="I8" s="9"/>
      <c r="J8" s="10"/>
      <c r="K8" s="76"/>
      <c r="L8" s="12"/>
      <c r="M8" s="12"/>
      <c r="N8" s="12"/>
      <c r="O8" s="12"/>
      <c r="P8" s="13"/>
      <c r="Q8" s="113"/>
      <c r="R8" s="114"/>
      <c r="S8" s="16"/>
    </row>
    <row r="9" spans="1:19" s="17" customFormat="1" ht="33.75" customHeight="1" x14ac:dyDescent="0.25">
      <c r="A9" s="18"/>
      <c r="B9" s="10"/>
      <c r="C9" s="7"/>
      <c r="D9" s="19"/>
      <c r="E9" s="20"/>
      <c r="F9" s="21"/>
      <c r="G9" s="6"/>
      <c r="H9" s="8"/>
      <c r="I9" s="9"/>
      <c r="J9" s="10"/>
      <c r="K9" s="76"/>
      <c r="L9" s="12"/>
      <c r="M9" s="12"/>
      <c r="N9" s="12"/>
      <c r="O9" s="12"/>
      <c r="P9" s="6"/>
      <c r="Q9" s="76"/>
      <c r="R9" s="77"/>
      <c r="S9" s="22"/>
    </row>
    <row r="10" spans="1:19" s="24" customFormat="1" ht="15" customHeight="1" thickBot="1" x14ac:dyDescent="0.3">
      <c r="A10" s="23"/>
      <c r="B10" s="23"/>
      <c r="C10" s="23"/>
      <c r="D10" s="23"/>
      <c r="E10" s="23"/>
      <c r="F10" s="7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4" customFormat="1" ht="30" customHeight="1" x14ac:dyDescent="0.25">
      <c r="A11" s="116" t="s">
        <v>10</v>
      </c>
      <c r="B11" s="117"/>
      <c r="C11" s="117"/>
      <c r="D11" s="117"/>
      <c r="E11" s="118"/>
      <c r="F11" s="25" t="s">
        <v>11</v>
      </c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</row>
    <row r="12" spans="1:19" s="33" customFormat="1" ht="30" customHeight="1" x14ac:dyDescent="0.25">
      <c r="A12" s="119" t="s">
        <v>12</v>
      </c>
      <c r="B12" s="120"/>
      <c r="C12" s="120"/>
      <c r="D12" s="120"/>
      <c r="E12" s="121"/>
      <c r="F12" s="31">
        <v>-124324.87400000001</v>
      </c>
      <c r="G12" s="85"/>
    </row>
    <row r="13" spans="1:19" s="33" customFormat="1" ht="30" customHeight="1" x14ac:dyDescent="0.25">
      <c r="A13" s="119" t="s">
        <v>13</v>
      </c>
      <c r="B13" s="120"/>
      <c r="C13" s="120"/>
      <c r="D13" s="120"/>
      <c r="E13" s="121"/>
      <c r="F13" s="31">
        <v>19233.919999999998</v>
      </c>
    </row>
    <row r="14" spans="1:19" s="33" customFormat="1" ht="30" customHeight="1" x14ac:dyDescent="0.25">
      <c r="A14" s="119" t="s">
        <v>14</v>
      </c>
      <c r="B14" s="120"/>
      <c r="C14" s="120"/>
      <c r="D14" s="120"/>
      <c r="E14" s="121"/>
      <c r="F14" s="34">
        <f>SUM(F15:F17)</f>
        <v>132467.93</v>
      </c>
    </row>
    <row r="15" spans="1:19" s="24" customFormat="1" ht="27.75" customHeight="1" x14ac:dyDescent="0.25">
      <c r="A15" s="108" t="s">
        <v>15</v>
      </c>
      <c r="B15" s="109"/>
      <c r="C15" s="109"/>
      <c r="D15" s="109"/>
      <c r="E15" s="110"/>
      <c r="F15" s="30">
        <v>132467.93</v>
      </c>
    </row>
    <row r="16" spans="1:19" s="24" customFormat="1" ht="24.75" hidden="1" customHeight="1" x14ac:dyDescent="0.25">
      <c r="A16" s="108" t="s">
        <v>16</v>
      </c>
      <c r="B16" s="109"/>
      <c r="C16" s="109"/>
      <c r="D16" s="109"/>
      <c r="E16" s="110"/>
      <c r="F16" s="30"/>
    </row>
    <row r="17" spans="1:19" s="24" customFormat="1" ht="30" hidden="1" customHeight="1" x14ac:dyDescent="0.25">
      <c r="A17" s="108" t="s">
        <v>17</v>
      </c>
      <c r="B17" s="109"/>
      <c r="C17" s="109"/>
      <c r="D17" s="109"/>
      <c r="E17" s="110"/>
      <c r="F17" s="30"/>
    </row>
    <row r="18" spans="1:19" s="33" customFormat="1" ht="30" customHeight="1" x14ac:dyDescent="0.25">
      <c r="A18" s="119" t="s">
        <v>18</v>
      </c>
      <c r="B18" s="120"/>
      <c r="C18" s="120"/>
      <c r="D18" s="120"/>
      <c r="E18" s="121"/>
      <c r="F18" s="34">
        <f>SUM(F19:F21)</f>
        <v>119088.84</v>
      </c>
    </row>
    <row r="19" spans="1:19" s="24" customFormat="1" ht="27" customHeight="1" x14ac:dyDescent="0.25">
      <c r="A19" s="108" t="s">
        <v>15</v>
      </c>
      <c r="B19" s="109"/>
      <c r="C19" s="109"/>
      <c r="D19" s="109"/>
      <c r="E19" s="110"/>
      <c r="F19" s="30">
        <v>119088.84</v>
      </c>
    </row>
    <row r="20" spans="1:19" s="24" customFormat="1" ht="0.75" hidden="1" customHeight="1" x14ac:dyDescent="0.25">
      <c r="A20" s="108" t="s">
        <v>16</v>
      </c>
      <c r="B20" s="109"/>
      <c r="C20" s="109"/>
      <c r="D20" s="109"/>
      <c r="E20" s="110"/>
      <c r="F20" s="30"/>
    </row>
    <row r="21" spans="1:19" s="27" customFormat="1" ht="30" hidden="1" customHeight="1" x14ac:dyDescent="0.2">
      <c r="A21" s="108" t="s">
        <v>17</v>
      </c>
      <c r="B21" s="109"/>
      <c r="C21" s="109"/>
      <c r="D21" s="109"/>
      <c r="E21" s="110"/>
      <c r="F21" s="30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 spans="1:19" s="35" customFormat="1" ht="30" customHeight="1" x14ac:dyDescent="0.25">
      <c r="A22" s="119" t="s">
        <v>19</v>
      </c>
      <c r="B22" s="120"/>
      <c r="C22" s="120"/>
      <c r="D22" s="120"/>
      <c r="E22" s="121"/>
      <c r="F22" s="34">
        <f>F12+F18</f>
        <v>-5236.0340000000142</v>
      </c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</row>
    <row r="23" spans="1:19" s="35" customFormat="1" ht="30" customHeight="1" x14ac:dyDescent="0.25">
      <c r="A23" s="119" t="s">
        <v>20</v>
      </c>
      <c r="B23" s="120"/>
      <c r="C23" s="120"/>
      <c r="D23" s="120"/>
      <c r="E23" s="121"/>
      <c r="F23" s="34">
        <f>акт21!E60</f>
        <v>96855.794500000004</v>
      </c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</row>
    <row r="24" spans="1:19" s="35" customFormat="1" ht="30" customHeight="1" x14ac:dyDescent="0.25">
      <c r="A24" s="119" t="s">
        <v>118</v>
      </c>
      <c r="B24" s="120"/>
      <c r="C24" s="120"/>
      <c r="D24" s="120"/>
      <c r="E24" s="121"/>
      <c r="F24" s="34">
        <f>F22-F23+0.01</f>
        <v>-102091.81850000002</v>
      </c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</row>
    <row r="25" spans="1:19" s="35" customFormat="1" ht="30" customHeight="1" x14ac:dyDescent="0.25">
      <c r="A25" s="119" t="s">
        <v>22</v>
      </c>
      <c r="B25" s="120"/>
      <c r="C25" s="120"/>
      <c r="D25" s="120"/>
      <c r="E25" s="121"/>
      <c r="F25" s="31">
        <f>F13+F14-F18</f>
        <v>32613.00999999998</v>
      </c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</row>
    <row r="26" spans="1:19" s="27" customFormat="1" ht="11.45" customHeight="1" x14ac:dyDescent="0.25">
      <c r="A26" s="28"/>
      <c r="B26" s="28"/>
      <c r="C26" s="28"/>
      <c r="D26" s="28"/>
      <c r="E26" s="28"/>
      <c r="F26" s="28"/>
    </row>
    <row r="27" spans="1:19" s="29" customFormat="1" ht="64.5" customHeight="1" x14ac:dyDescent="0.2">
      <c r="A27" s="122" t="s">
        <v>23</v>
      </c>
      <c r="B27" s="122"/>
      <c r="C27" s="122"/>
      <c r="D27" s="122"/>
    </row>
    <row r="28" spans="1:19" s="1" customFormat="1" ht="21.75" hidden="1" customHeight="1" x14ac:dyDescent="0.25">
      <c r="A28" s="123" t="s">
        <v>196</v>
      </c>
      <c r="B28" s="123"/>
      <c r="C28" s="123"/>
      <c r="D28" s="123"/>
    </row>
    <row r="29" spans="1:19" s="1" customFormat="1" ht="22.5" customHeight="1" x14ac:dyDescent="0.25">
      <c r="A29" s="122" t="s">
        <v>25</v>
      </c>
      <c r="B29" s="122"/>
      <c r="C29" s="122"/>
      <c r="D29" s="122"/>
    </row>
    <row r="30" spans="1:19" s="1" customFormat="1" ht="22.5" customHeight="1" x14ac:dyDescent="0.25">
      <c r="A30" s="122" t="s">
        <v>26</v>
      </c>
      <c r="B30" s="122"/>
      <c r="C30" s="122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"/>
  <sheetViews>
    <sheetView topLeftCell="A45" workbookViewId="0">
      <selection activeCell="E57" sqref="E57"/>
    </sheetView>
  </sheetViews>
  <sheetFormatPr defaultColWidth="8.140625" defaultRowHeight="15" x14ac:dyDescent="0.25"/>
  <cols>
    <col min="1" max="1" width="54.85546875" style="78" customWidth="1"/>
    <col min="2" max="5" width="17.5703125" style="78" customWidth="1"/>
    <col min="6" max="6" width="8.42578125" style="78" bestFit="1" customWidth="1"/>
    <col min="7" max="255" width="8.140625" style="78"/>
    <col min="256" max="256" width="8.7109375" style="78" customWidth="1"/>
    <col min="257" max="257" width="31.5703125" style="78" customWidth="1"/>
    <col min="258" max="258" width="13.85546875" style="78" customWidth="1"/>
    <col min="259" max="259" width="19.140625" style="78" customWidth="1"/>
    <col min="260" max="260" width="17.5703125" style="78" customWidth="1"/>
    <col min="261" max="261" width="14.7109375" style="78" customWidth="1"/>
    <col min="262" max="511" width="8.140625" style="78"/>
    <col min="512" max="512" width="8.7109375" style="78" customWidth="1"/>
    <col min="513" max="513" width="31.5703125" style="78" customWidth="1"/>
    <col min="514" max="514" width="13.85546875" style="78" customWidth="1"/>
    <col min="515" max="515" width="19.140625" style="78" customWidth="1"/>
    <col min="516" max="516" width="17.5703125" style="78" customWidth="1"/>
    <col min="517" max="517" width="14.7109375" style="78" customWidth="1"/>
    <col min="518" max="767" width="8.140625" style="78"/>
    <col min="768" max="768" width="8.7109375" style="78" customWidth="1"/>
    <col min="769" max="769" width="31.5703125" style="78" customWidth="1"/>
    <col min="770" max="770" width="13.85546875" style="78" customWidth="1"/>
    <col min="771" max="771" width="19.140625" style="78" customWidth="1"/>
    <col min="772" max="772" width="17.5703125" style="78" customWidth="1"/>
    <col min="773" max="773" width="14.7109375" style="78" customWidth="1"/>
    <col min="774" max="1023" width="8.140625" style="78"/>
    <col min="1024" max="1024" width="8.7109375" style="78" customWidth="1"/>
    <col min="1025" max="1025" width="31.5703125" style="78" customWidth="1"/>
    <col min="1026" max="1026" width="13.85546875" style="78" customWidth="1"/>
    <col min="1027" max="1027" width="19.140625" style="78" customWidth="1"/>
    <col min="1028" max="1028" width="17.5703125" style="78" customWidth="1"/>
    <col min="1029" max="1029" width="14.7109375" style="78" customWidth="1"/>
    <col min="1030" max="1279" width="8.140625" style="78"/>
    <col min="1280" max="1280" width="8.7109375" style="78" customWidth="1"/>
    <col min="1281" max="1281" width="31.5703125" style="78" customWidth="1"/>
    <col min="1282" max="1282" width="13.85546875" style="78" customWidth="1"/>
    <col min="1283" max="1283" width="19.140625" style="78" customWidth="1"/>
    <col min="1284" max="1284" width="17.5703125" style="78" customWidth="1"/>
    <col min="1285" max="1285" width="14.7109375" style="78" customWidth="1"/>
    <col min="1286" max="1535" width="8.140625" style="78"/>
    <col min="1536" max="1536" width="8.7109375" style="78" customWidth="1"/>
    <col min="1537" max="1537" width="31.5703125" style="78" customWidth="1"/>
    <col min="1538" max="1538" width="13.85546875" style="78" customWidth="1"/>
    <col min="1539" max="1539" width="19.140625" style="78" customWidth="1"/>
    <col min="1540" max="1540" width="17.5703125" style="78" customWidth="1"/>
    <col min="1541" max="1541" width="14.7109375" style="78" customWidth="1"/>
    <col min="1542" max="1791" width="8.140625" style="78"/>
    <col min="1792" max="1792" width="8.7109375" style="78" customWidth="1"/>
    <col min="1793" max="1793" width="31.5703125" style="78" customWidth="1"/>
    <col min="1794" max="1794" width="13.85546875" style="78" customWidth="1"/>
    <col min="1795" max="1795" width="19.140625" style="78" customWidth="1"/>
    <col min="1796" max="1796" width="17.5703125" style="78" customWidth="1"/>
    <col min="1797" max="1797" width="14.7109375" style="78" customWidth="1"/>
    <col min="1798" max="2047" width="8.140625" style="78"/>
    <col min="2048" max="2048" width="8.7109375" style="78" customWidth="1"/>
    <col min="2049" max="2049" width="31.5703125" style="78" customWidth="1"/>
    <col min="2050" max="2050" width="13.85546875" style="78" customWidth="1"/>
    <col min="2051" max="2051" width="19.140625" style="78" customWidth="1"/>
    <col min="2052" max="2052" width="17.5703125" style="78" customWidth="1"/>
    <col min="2053" max="2053" width="14.7109375" style="78" customWidth="1"/>
    <col min="2054" max="2303" width="8.140625" style="78"/>
    <col min="2304" max="2304" width="8.7109375" style="78" customWidth="1"/>
    <col min="2305" max="2305" width="31.5703125" style="78" customWidth="1"/>
    <col min="2306" max="2306" width="13.85546875" style="78" customWidth="1"/>
    <col min="2307" max="2307" width="19.140625" style="78" customWidth="1"/>
    <col min="2308" max="2308" width="17.5703125" style="78" customWidth="1"/>
    <col min="2309" max="2309" width="14.7109375" style="78" customWidth="1"/>
    <col min="2310" max="2559" width="8.140625" style="78"/>
    <col min="2560" max="2560" width="8.7109375" style="78" customWidth="1"/>
    <col min="2561" max="2561" width="31.5703125" style="78" customWidth="1"/>
    <col min="2562" max="2562" width="13.85546875" style="78" customWidth="1"/>
    <col min="2563" max="2563" width="19.140625" style="78" customWidth="1"/>
    <col min="2564" max="2564" width="17.5703125" style="78" customWidth="1"/>
    <col min="2565" max="2565" width="14.7109375" style="78" customWidth="1"/>
    <col min="2566" max="2815" width="8.140625" style="78"/>
    <col min="2816" max="2816" width="8.7109375" style="78" customWidth="1"/>
    <col min="2817" max="2817" width="31.5703125" style="78" customWidth="1"/>
    <col min="2818" max="2818" width="13.85546875" style="78" customWidth="1"/>
    <col min="2819" max="2819" width="19.140625" style="78" customWidth="1"/>
    <col min="2820" max="2820" width="17.5703125" style="78" customWidth="1"/>
    <col min="2821" max="2821" width="14.7109375" style="78" customWidth="1"/>
    <col min="2822" max="3071" width="8.140625" style="78"/>
    <col min="3072" max="3072" width="8.7109375" style="78" customWidth="1"/>
    <col min="3073" max="3073" width="31.5703125" style="78" customWidth="1"/>
    <col min="3074" max="3074" width="13.85546875" style="78" customWidth="1"/>
    <col min="3075" max="3075" width="19.140625" style="78" customWidth="1"/>
    <col min="3076" max="3076" width="17.5703125" style="78" customWidth="1"/>
    <col min="3077" max="3077" width="14.7109375" style="78" customWidth="1"/>
    <col min="3078" max="3327" width="8.140625" style="78"/>
    <col min="3328" max="3328" width="8.7109375" style="78" customWidth="1"/>
    <col min="3329" max="3329" width="31.5703125" style="78" customWidth="1"/>
    <col min="3330" max="3330" width="13.85546875" style="78" customWidth="1"/>
    <col min="3331" max="3331" width="19.140625" style="78" customWidth="1"/>
    <col min="3332" max="3332" width="17.5703125" style="78" customWidth="1"/>
    <col min="3333" max="3333" width="14.7109375" style="78" customWidth="1"/>
    <col min="3334" max="3583" width="8.140625" style="78"/>
    <col min="3584" max="3584" width="8.7109375" style="78" customWidth="1"/>
    <col min="3585" max="3585" width="31.5703125" style="78" customWidth="1"/>
    <col min="3586" max="3586" width="13.85546875" style="78" customWidth="1"/>
    <col min="3587" max="3587" width="19.140625" style="78" customWidth="1"/>
    <col min="3588" max="3588" width="17.5703125" style="78" customWidth="1"/>
    <col min="3589" max="3589" width="14.7109375" style="78" customWidth="1"/>
    <col min="3590" max="3839" width="8.140625" style="78"/>
    <col min="3840" max="3840" width="8.7109375" style="78" customWidth="1"/>
    <col min="3841" max="3841" width="31.5703125" style="78" customWidth="1"/>
    <col min="3842" max="3842" width="13.85546875" style="78" customWidth="1"/>
    <col min="3843" max="3843" width="19.140625" style="78" customWidth="1"/>
    <col min="3844" max="3844" width="17.5703125" style="78" customWidth="1"/>
    <col min="3845" max="3845" width="14.7109375" style="78" customWidth="1"/>
    <col min="3846" max="4095" width="8.140625" style="78"/>
    <col min="4096" max="4096" width="8.7109375" style="78" customWidth="1"/>
    <col min="4097" max="4097" width="31.5703125" style="78" customWidth="1"/>
    <col min="4098" max="4098" width="13.85546875" style="78" customWidth="1"/>
    <col min="4099" max="4099" width="19.140625" style="78" customWidth="1"/>
    <col min="4100" max="4100" width="17.5703125" style="78" customWidth="1"/>
    <col min="4101" max="4101" width="14.7109375" style="78" customWidth="1"/>
    <col min="4102" max="4351" width="8.140625" style="78"/>
    <col min="4352" max="4352" width="8.7109375" style="78" customWidth="1"/>
    <col min="4353" max="4353" width="31.5703125" style="78" customWidth="1"/>
    <col min="4354" max="4354" width="13.85546875" style="78" customWidth="1"/>
    <col min="4355" max="4355" width="19.140625" style="78" customWidth="1"/>
    <col min="4356" max="4356" width="17.5703125" style="78" customWidth="1"/>
    <col min="4357" max="4357" width="14.7109375" style="78" customWidth="1"/>
    <col min="4358" max="4607" width="8.140625" style="78"/>
    <col min="4608" max="4608" width="8.7109375" style="78" customWidth="1"/>
    <col min="4609" max="4609" width="31.5703125" style="78" customWidth="1"/>
    <col min="4610" max="4610" width="13.85546875" style="78" customWidth="1"/>
    <col min="4611" max="4611" width="19.140625" style="78" customWidth="1"/>
    <col min="4612" max="4612" width="17.5703125" style="78" customWidth="1"/>
    <col min="4613" max="4613" width="14.7109375" style="78" customWidth="1"/>
    <col min="4614" max="4863" width="8.140625" style="78"/>
    <col min="4864" max="4864" width="8.7109375" style="78" customWidth="1"/>
    <col min="4865" max="4865" width="31.5703125" style="78" customWidth="1"/>
    <col min="4866" max="4866" width="13.85546875" style="78" customWidth="1"/>
    <col min="4867" max="4867" width="19.140625" style="78" customWidth="1"/>
    <col min="4868" max="4868" width="17.5703125" style="78" customWidth="1"/>
    <col min="4869" max="4869" width="14.7109375" style="78" customWidth="1"/>
    <col min="4870" max="5119" width="8.140625" style="78"/>
    <col min="5120" max="5120" width="8.7109375" style="78" customWidth="1"/>
    <col min="5121" max="5121" width="31.5703125" style="78" customWidth="1"/>
    <col min="5122" max="5122" width="13.85546875" style="78" customWidth="1"/>
    <col min="5123" max="5123" width="19.140625" style="78" customWidth="1"/>
    <col min="5124" max="5124" width="17.5703125" style="78" customWidth="1"/>
    <col min="5125" max="5125" width="14.7109375" style="78" customWidth="1"/>
    <col min="5126" max="5375" width="8.140625" style="78"/>
    <col min="5376" max="5376" width="8.7109375" style="78" customWidth="1"/>
    <col min="5377" max="5377" width="31.5703125" style="78" customWidth="1"/>
    <col min="5378" max="5378" width="13.85546875" style="78" customWidth="1"/>
    <col min="5379" max="5379" width="19.140625" style="78" customWidth="1"/>
    <col min="5380" max="5380" width="17.5703125" style="78" customWidth="1"/>
    <col min="5381" max="5381" width="14.7109375" style="78" customWidth="1"/>
    <col min="5382" max="5631" width="8.140625" style="78"/>
    <col min="5632" max="5632" width="8.7109375" style="78" customWidth="1"/>
    <col min="5633" max="5633" width="31.5703125" style="78" customWidth="1"/>
    <col min="5634" max="5634" width="13.85546875" style="78" customWidth="1"/>
    <col min="5635" max="5635" width="19.140625" style="78" customWidth="1"/>
    <col min="5636" max="5636" width="17.5703125" style="78" customWidth="1"/>
    <col min="5637" max="5637" width="14.7109375" style="78" customWidth="1"/>
    <col min="5638" max="5887" width="8.140625" style="78"/>
    <col min="5888" max="5888" width="8.7109375" style="78" customWidth="1"/>
    <col min="5889" max="5889" width="31.5703125" style="78" customWidth="1"/>
    <col min="5890" max="5890" width="13.85546875" style="78" customWidth="1"/>
    <col min="5891" max="5891" width="19.140625" style="78" customWidth="1"/>
    <col min="5892" max="5892" width="17.5703125" style="78" customWidth="1"/>
    <col min="5893" max="5893" width="14.7109375" style="78" customWidth="1"/>
    <col min="5894" max="6143" width="8.140625" style="78"/>
    <col min="6144" max="6144" width="8.7109375" style="78" customWidth="1"/>
    <col min="6145" max="6145" width="31.5703125" style="78" customWidth="1"/>
    <col min="6146" max="6146" width="13.85546875" style="78" customWidth="1"/>
    <col min="6147" max="6147" width="19.140625" style="78" customWidth="1"/>
    <col min="6148" max="6148" width="17.5703125" style="78" customWidth="1"/>
    <col min="6149" max="6149" width="14.7109375" style="78" customWidth="1"/>
    <col min="6150" max="6399" width="8.140625" style="78"/>
    <col min="6400" max="6400" width="8.7109375" style="78" customWidth="1"/>
    <col min="6401" max="6401" width="31.5703125" style="78" customWidth="1"/>
    <col min="6402" max="6402" width="13.85546875" style="78" customWidth="1"/>
    <col min="6403" max="6403" width="19.140625" style="78" customWidth="1"/>
    <col min="6404" max="6404" width="17.5703125" style="78" customWidth="1"/>
    <col min="6405" max="6405" width="14.7109375" style="78" customWidth="1"/>
    <col min="6406" max="6655" width="8.140625" style="78"/>
    <col min="6656" max="6656" width="8.7109375" style="78" customWidth="1"/>
    <col min="6657" max="6657" width="31.5703125" style="78" customWidth="1"/>
    <col min="6658" max="6658" width="13.85546875" style="78" customWidth="1"/>
    <col min="6659" max="6659" width="19.140625" style="78" customWidth="1"/>
    <col min="6660" max="6660" width="17.5703125" style="78" customWidth="1"/>
    <col min="6661" max="6661" width="14.7109375" style="78" customWidth="1"/>
    <col min="6662" max="6911" width="8.140625" style="78"/>
    <col min="6912" max="6912" width="8.7109375" style="78" customWidth="1"/>
    <col min="6913" max="6913" width="31.5703125" style="78" customWidth="1"/>
    <col min="6914" max="6914" width="13.85546875" style="78" customWidth="1"/>
    <col min="6915" max="6915" width="19.140625" style="78" customWidth="1"/>
    <col min="6916" max="6916" width="17.5703125" style="78" customWidth="1"/>
    <col min="6917" max="6917" width="14.7109375" style="78" customWidth="1"/>
    <col min="6918" max="7167" width="8.140625" style="78"/>
    <col min="7168" max="7168" width="8.7109375" style="78" customWidth="1"/>
    <col min="7169" max="7169" width="31.5703125" style="78" customWidth="1"/>
    <col min="7170" max="7170" width="13.85546875" style="78" customWidth="1"/>
    <col min="7171" max="7171" width="19.140625" style="78" customWidth="1"/>
    <col min="7172" max="7172" width="17.5703125" style="78" customWidth="1"/>
    <col min="7173" max="7173" width="14.7109375" style="78" customWidth="1"/>
    <col min="7174" max="7423" width="8.140625" style="78"/>
    <col min="7424" max="7424" width="8.7109375" style="78" customWidth="1"/>
    <col min="7425" max="7425" width="31.5703125" style="78" customWidth="1"/>
    <col min="7426" max="7426" width="13.85546875" style="78" customWidth="1"/>
    <col min="7427" max="7427" width="19.140625" style="78" customWidth="1"/>
    <col min="7428" max="7428" width="17.5703125" style="78" customWidth="1"/>
    <col min="7429" max="7429" width="14.7109375" style="78" customWidth="1"/>
    <col min="7430" max="7679" width="8.140625" style="78"/>
    <col min="7680" max="7680" width="8.7109375" style="78" customWidth="1"/>
    <col min="7681" max="7681" width="31.5703125" style="78" customWidth="1"/>
    <col min="7682" max="7682" width="13.85546875" style="78" customWidth="1"/>
    <col min="7683" max="7683" width="19.140625" style="78" customWidth="1"/>
    <col min="7684" max="7684" width="17.5703125" style="78" customWidth="1"/>
    <col min="7685" max="7685" width="14.7109375" style="78" customWidth="1"/>
    <col min="7686" max="7935" width="8.140625" style="78"/>
    <col min="7936" max="7936" width="8.7109375" style="78" customWidth="1"/>
    <col min="7937" max="7937" width="31.5703125" style="78" customWidth="1"/>
    <col min="7938" max="7938" width="13.85546875" style="78" customWidth="1"/>
    <col min="7939" max="7939" width="19.140625" style="78" customWidth="1"/>
    <col min="7940" max="7940" width="17.5703125" style="78" customWidth="1"/>
    <col min="7941" max="7941" width="14.7109375" style="78" customWidth="1"/>
    <col min="7942" max="8191" width="8.140625" style="78"/>
    <col min="8192" max="8192" width="8.7109375" style="78" customWidth="1"/>
    <col min="8193" max="8193" width="31.5703125" style="78" customWidth="1"/>
    <col min="8194" max="8194" width="13.85546875" style="78" customWidth="1"/>
    <col min="8195" max="8195" width="19.140625" style="78" customWidth="1"/>
    <col min="8196" max="8196" width="17.5703125" style="78" customWidth="1"/>
    <col min="8197" max="8197" width="14.7109375" style="78" customWidth="1"/>
    <col min="8198" max="8447" width="8.140625" style="78"/>
    <col min="8448" max="8448" width="8.7109375" style="78" customWidth="1"/>
    <col min="8449" max="8449" width="31.5703125" style="78" customWidth="1"/>
    <col min="8450" max="8450" width="13.85546875" style="78" customWidth="1"/>
    <col min="8451" max="8451" width="19.140625" style="78" customWidth="1"/>
    <col min="8452" max="8452" width="17.5703125" style="78" customWidth="1"/>
    <col min="8453" max="8453" width="14.7109375" style="78" customWidth="1"/>
    <col min="8454" max="8703" width="8.140625" style="78"/>
    <col min="8704" max="8704" width="8.7109375" style="78" customWidth="1"/>
    <col min="8705" max="8705" width="31.5703125" style="78" customWidth="1"/>
    <col min="8706" max="8706" width="13.85546875" style="78" customWidth="1"/>
    <col min="8707" max="8707" width="19.140625" style="78" customWidth="1"/>
    <col min="8708" max="8708" width="17.5703125" style="78" customWidth="1"/>
    <col min="8709" max="8709" width="14.7109375" style="78" customWidth="1"/>
    <col min="8710" max="8959" width="8.140625" style="78"/>
    <col min="8960" max="8960" width="8.7109375" style="78" customWidth="1"/>
    <col min="8961" max="8961" width="31.5703125" style="78" customWidth="1"/>
    <col min="8962" max="8962" width="13.85546875" style="78" customWidth="1"/>
    <col min="8963" max="8963" width="19.140625" style="78" customWidth="1"/>
    <col min="8964" max="8964" width="17.5703125" style="78" customWidth="1"/>
    <col min="8965" max="8965" width="14.7109375" style="78" customWidth="1"/>
    <col min="8966" max="9215" width="8.140625" style="78"/>
    <col min="9216" max="9216" width="8.7109375" style="78" customWidth="1"/>
    <col min="9217" max="9217" width="31.5703125" style="78" customWidth="1"/>
    <col min="9218" max="9218" width="13.85546875" style="78" customWidth="1"/>
    <col min="9219" max="9219" width="19.140625" style="78" customWidth="1"/>
    <col min="9220" max="9220" width="17.5703125" style="78" customWidth="1"/>
    <col min="9221" max="9221" width="14.7109375" style="78" customWidth="1"/>
    <col min="9222" max="9471" width="8.140625" style="78"/>
    <col min="9472" max="9472" width="8.7109375" style="78" customWidth="1"/>
    <col min="9473" max="9473" width="31.5703125" style="78" customWidth="1"/>
    <col min="9474" max="9474" width="13.85546875" style="78" customWidth="1"/>
    <col min="9475" max="9475" width="19.140625" style="78" customWidth="1"/>
    <col min="9476" max="9476" width="17.5703125" style="78" customWidth="1"/>
    <col min="9477" max="9477" width="14.7109375" style="78" customWidth="1"/>
    <col min="9478" max="9727" width="8.140625" style="78"/>
    <col min="9728" max="9728" width="8.7109375" style="78" customWidth="1"/>
    <col min="9729" max="9729" width="31.5703125" style="78" customWidth="1"/>
    <col min="9730" max="9730" width="13.85546875" style="78" customWidth="1"/>
    <col min="9731" max="9731" width="19.140625" style="78" customWidth="1"/>
    <col min="9732" max="9732" width="17.5703125" style="78" customWidth="1"/>
    <col min="9733" max="9733" width="14.7109375" style="78" customWidth="1"/>
    <col min="9734" max="9983" width="8.140625" style="78"/>
    <col min="9984" max="9984" width="8.7109375" style="78" customWidth="1"/>
    <col min="9985" max="9985" width="31.5703125" style="78" customWidth="1"/>
    <col min="9986" max="9986" width="13.85546875" style="78" customWidth="1"/>
    <col min="9987" max="9987" width="19.140625" style="78" customWidth="1"/>
    <col min="9988" max="9988" width="17.5703125" style="78" customWidth="1"/>
    <col min="9989" max="9989" width="14.7109375" style="78" customWidth="1"/>
    <col min="9990" max="10239" width="8.140625" style="78"/>
    <col min="10240" max="10240" width="8.7109375" style="78" customWidth="1"/>
    <col min="10241" max="10241" width="31.5703125" style="78" customWidth="1"/>
    <col min="10242" max="10242" width="13.85546875" style="78" customWidth="1"/>
    <col min="10243" max="10243" width="19.140625" style="78" customWidth="1"/>
    <col min="10244" max="10244" width="17.5703125" style="78" customWidth="1"/>
    <col min="10245" max="10245" width="14.7109375" style="78" customWidth="1"/>
    <col min="10246" max="10495" width="8.140625" style="78"/>
    <col min="10496" max="10496" width="8.7109375" style="78" customWidth="1"/>
    <col min="10497" max="10497" width="31.5703125" style="78" customWidth="1"/>
    <col min="10498" max="10498" width="13.85546875" style="78" customWidth="1"/>
    <col min="10499" max="10499" width="19.140625" style="78" customWidth="1"/>
    <col min="10500" max="10500" width="17.5703125" style="78" customWidth="1"/>
    <col min="10501" max="10501" width="14.7109375" style="78" customWidth="1"/>
    <col min="10502" max="10751" width="8.140625" style="78"/>
    <col min="10752" max="10752" width="8.7109375" style="78" customWidth="1"/>
    <col min="10753" max="10753" width="31.5703125" style="78" customWidth="1"/>
    <col min="10754" max="10754" width="13.85546875" style="78" customWidth="1"/>
    <col min="10755" max="10755" width="19.140625" style="78" customWidth="1"/>
    <col min="10756" max="10756" width="17.5703125" style="78" customWidth="1"/>
    <col min="10757" max="10757" width="14.7109375" style="78" customWidth="1"/>
    <col min="10758" max="11007" width="8.140625" style="78"/>
    <col min="11008" max="11008" width="8.7109375" style="78" customWidth="1"/>
    <col min="11009" max="11009" width="31.5703125" style="78" customWidth="1"/>
    <col min="11010" max="11010" width="13.85546875" style="78" customWidth="1"/>
    <col min="11011" max="11011" width="19.140625" style="78" customWidth="1"/>
    <col min="11012" max="11012" width="17.5703125" style="78" customWidth="1"/>
    <col min="11013" max="11013" width="14.7109375" style="78" customWidth="1"/>
    <col min="11014" max="11263" width="8.140625" style="78"/>
    <col min="11264" max="11264" width="8.7109375" style="78" customWidth="1"/>
    <col min="11265" max="11265" width="31.5703125" style="78" customWidth="1"/>
    <col min="11266" max="11266" width="13.85546875" style="78" customWidth="1"/>
    <col min="11267" max="11267" width="19.140625" style="78" customWidth="1"/>
    <col min="11268" max="11268" width="17.5703125" style="78" customWidth="1"/>
    <col min="11269" max="11269" width="14.7109375" style="78" customWidth="1"/>
    <col min="11270" max="11519" width="8.140625" style="78"/>
    <col min="11520" max="11520" width="8.7109375" style="78" customWidth="1"/>
    <col min="11521" max="11521" width="31.5703125" style="78" customWidth="1"/>
    <col min="11522" max="11522" width="13.85546875" style="78" customWidth="1"/>
    <col min="11523" max="11523" width="19.140625" style="78" customWidth="1"/>
    <col min="11524" max="11524" width="17.5703125" style="78" customWidth="1"/>
    <col min="11525" max="11525" width="14.7109375" style="78" customWidth="1"/>
    <col min="11526" max="11775" width="8.140625" style="78"/>
    <col min="11776" max="11776" width="8.7109375" style="78" customWidth="1"/>
    <col min="11777" max="11777" width="31.5703125" style="78" customWidth="1"/>
    <col min="11778" max="11778" width="13.85546875" style="78" customWidth="1"/>
    <col min="11779" max="11779" width="19.140625" style="78" customWidth="1"/>
    <col min="11780" max="11780" width="17.5703125" style="78" customWidth="1"/>
    <col min="11781" max="11781" width="14.7109375" style="78" customWidth="1"/>
    <col min="11782" max="12031" width="8.140625" style="78"/>
    <col min="12032" max="12032" width="8.7109375" style="78" customWidth="1"/>
    <col min="12033" max="12033" width="31.5703125" style="78" customWidth="1"/>
    <col min="12034" max="12034" width="13.85546875" style="78" customWidth="1"/>
    <col min="12035" max="12035" width="19.140625" style="78" customWidth="1"/>
    <col min="12036" max="12036" width="17.5703125" style="78" customWidth="1"/>
    <col min="12037" max="12037" width="14.7109375" style="78" customWidth="1"/>
    <col min="12038" max="12287" width="8.140625" style="78"/>
    <col min="12288" max="12288" width="8.7109375" style="78" customWidth="1"/>
    <col min="12289" max="12289" width="31.5703125" style="78" customWidth="1"/>
    <col min="12290" max="12290" width="13.85546875" style="78" customWidth="1"/>
    <col min="12291" max="12291" width="19.140625" style="78" customWidth="1"/>
    <col min="12292" max="12292" width="17.5703125" style="78" customWidth="1"/>
    <col min="12293" max="12293" width="14.7109375" style="78" customWidth="1"/>
    <col min="12294" max="12543" width="8.140625" style="78"/>
    <col min="12544" max="12544" width="8.7109375" style="78" customWidth="1"/>
    <col min="12545" max="12545" width="31.5703125" style="78" customWidth="1"/>
    <col min="12546" max="12546" width="13.85546875" style="78" customWidth="1"/>
    <col min="12547" max="12547" width="19.140625" style="78" customWidth="1"/>
    <col min="12548" max="12548" width="17.5703125" style="78" customWidth="1"/>
    <col min="12549" max="12549" width="14.7109375" style="78" customWidth="1"/>
    <col min="12550" max="12799" width="8.140625" style="78"/>
    <col min="12800" max="12800" width="8.7109375" style="78" customWidth="1"/>
    <col min="12801" max="12801" width="31.5703125" style="78" customWidth="1"/>
    <col min="12802" max="12802" width="13.85546875" style="78" customWidth="1"/>
    <col min="12803" max="12803" width="19.140625" style="78" customWidth="1"/>
    <col min="12804" max="12804" width="17.5703125" style="78" customWidth="1"/>
    <col min="12805" max="12805" width="14.7109375" style="78" customWidth="1"/>
    <col min="12806" max="13055" width="8.140625" style="78"/>
    <col min="13056" max="13056" width="8.7109375" style="78" customWidth="1"/>
    <col min="13057" max="13057" width="31.5703125" style="78" customWidth="1"/>
    <col min="13058" max="13058" width="13.85546875" style="78" customWidth="1"/>
    <col min="13059" max="13059" width="19.140625" style="78" customWidth="1"/>
    <col min="13060" max="13060" width="17.5703125" style="78" customWidth="1"/>
    <col min="13061" max="13061" width="14.7109375" style="78" customWidth="1"/>
    <col min="13062" max="13311" width="8.140625" style="78"/>
    <col min="13312" max="13312" width="8.7109375" style="78" customWidth="1"/>
    <col min="13313" max="13313" width="31.5703125" style="78" customWidth="1"/>
    <col min="13314" max="13314" width="13.85546875" style="78" customWidth="1"/>
    <col min="13315" max="13315" width="19.140625" style="78" customWidth="1"/>
    <col min="13316" max="13316" width="17.5703125" style="78" customWidth="1"/>
    <col min="13317" max="13317" width="14.7109375" style="78" customWidth="1"/>
    <col min="13318" max="13567" width="8.140625" style="78"/>
    <col min="13568" max="13568" width="8.7109375" style="78" customWidth="1"/>
    <col min="13569" max="13569" width="31.5703125" style="78" customWidth="1"/>
    <col min="13570" max="13570" width="13.85546875" style="78" customWidth="1"/>
    <col min="13571" max="13571" width="19.140625" style="78" customWidth="1"/>
    <col min="13572" max="13572" width="17.5703125" style="78" customWidth="1"/>
    <col min="13573" max="13573" width="14.7109375" style="78" customWidth="1"/>
    <col min="13574" max="13823" width="8.140625" style="78"/>
    <col min="13824" max="13824" width="8.7109375" style="78" customWidth="1"/>
    <col min="13825" max="13825" width="31.5703125" style="78" customWidth="1"/>
    <col min="13826" max="13826" width="13.85546875" style="78" customWidth="1"/>
    <col min="13827" max="13827" width="19.140625" style="78" customWidth="1"/>
    <col min="13828" max="13828" width="17.5703125" style="78" customWidth="1"/>
    <col min="13829" max="13829" width="14.7109375" style="78" customWidth="1"/>
    <col min="13830" max="14079" width="8.140625" style="78"/>
    <col min="14080" max="14080" width="8.7109375" style="78" customWidth="1"/>
    <col min="14081" max="14081" width="31.5703125" style="78" customWidth="1"/>
    <col min="14082" max="14082" width="13.85546875" style="78" customWidth="1"/>
    <col min="14083" max="14083" width="19.140625" style="78" customWidth="1"/>
    <col min="14084" max="14084" width="17.5703125" style="78" customWidth="1"/>
    <col min="14085" max="14085" width="14.7109375" style="78" customWidth="1"/>
    <col min="14086" max="14335" width="8.140625" style="78"/>
    <col min="14336" max="14336" width="8.7109375" style="78" customWidth="1"/>
    <col min="14337" max="14337" width="31.5703125" style="78" customWidth="1"/>
    <col min="14338" max="14338" width="13.85546875" style="78" customWidth="1"/>
    <col min="14339" max="14339" width="19.140625" style="78" customWidth="1"/>
    <col min="14340" max="14340" width="17.5703125" style="78" customWidth="1"/>
    <col min="14341" max="14341" width="14.7109375" style="78" customWidth="1"/>
    <col min="14342" max="14591" width="8.140625" style="78"/>
    <col min="14592" max="14592" width="8.7109375" style="78" customWidth="1"/>
    <col min="14593" max="14593" width="31.5703125" style="78" customWidth="1"/>
    <col min="14594" max="14594" width="13.85546875" style="78" customWidth="1"/>
    <col min="14595" max="14595" width="19.140625" style="78" customWidth="1"/>
    <col min="14596" max="14596" width="17.5703125" style="78" customWidth="1"/>
    <col min="14597" max="14597" width="14.7109375" style="78" customWidth="1"/>
    <col min="14598" max="14847" width="8.140625" style="78"/>
    <col min="14848" max="14848" width="8.7109375" style="78" customWidth="1"/>
    <col min="14849" max="14849" width="31.5703125" style="78" customWidth="1"/>
    <col min="14850" max="14850" width="13.85546875" style="78" customWidth="1"/>
    <col min="14851" max="14851" width="19.140625" style="78" customWidth="1"/>
    <col min="14852" max="14852" width="17.5703125" style="78" customWidth="1"/>
    <col min="14853" max="14853" width="14.7109375" style="78" customWidth="1"/>
    <col min="14854" max="15103" width="8.140625" style="78"/>
    <col min="15104" max="15104" width="8.7109375" style="78" customWidth="1"/>
    <col min="15105" max="15105" width="31.5703125" style="78" customWidth="1"/>
    <col min="15106" max="15106" width="13.85546875" style="78" customWidth="1"/>
    <col min="15107" max="15107" width="19.140625" style="78" customWidth="1"/>
    <col min="15108" max="15108" width="17.5703125" style="78" customWidth="1"/>
    <col min="15109" max="15109" width="14.7109375" style="78" customWidth="1"/>
    <col min="15110" max="15359" width="8.140625" style="78"/>
    <col min="15360" max="15360" width="8.7109375" style="78" customWidth="1"/>
    <col min="15361" max="15361" width="31.5703125" style="78" customWidth="1"/>
    <col min="15362" max="15362" width="13.85546875" style="78" customWidth="1"/>
    <col min="15363" max="15363" width="19.140625" style="78" customWidth="1"/>
    <col min="15364" max="15364" width="17.5703125" style="78" customWidth="1"/>
    <col min="15365" max="15365" width="14.7109375" style="78" customWidth="1"/>
    <col min="15366" max="15615" width="8.140625" style="78"/>
    <col min="15616" max="15616" width="8.7109375" style="78" customWidth="1"/>
    <col min="15617" max="15617" width="31.5703125" style="78" customWidth="1"/>
    <col min="15618" max="15618" width="13.85546875" style="78" customWidth="1"/>
    <col min="15619" max="15619" width="19.140625" style="78" customWidth="1"/>
    <col min="15620" max="15620" width="17.5703125" style="78" customWidth="1"/>
    <col min="15621" max="15621" width="14.7109375" style="78" customWidth="1"/>
    <col min="15622" max="15871" width="8.140625" style="78"/>
    <col min="15872" max="15872" width="8.7109375" style="78" customWidth="1"/>
    <col min="15873" max="15873" width="31.5703125" style="78" customWidth="1"/>
    <col min="15874" max="15874" width="13.85546875" style="78" customWidth="1"/>
    <col min="15875" max="15875" width="19.140625" style="78" customWidth="1"/>
    <col min="15876" max="15876" width="17.5703125" style="78" customWidth="1"/>
    <col min="15877" max="15877" width="14.7109375" style="78" customWidth="1"/>
    <col min="15878" max="16127" width="8.140625" style="78"/>
    <col min="16128" max="16128" width="8.7109375" style="78" customWidth="1"/>
    <col min="16129" max="16129" width="31.5703125" style="78" customWidth="1"/>
    <col min="16130" max="16130" width="13.85546875" style="78" customWidth="1"/>
    <col min="16131" max="16131" width="19.140625" style="78" customWidth="1"/>
    <col min="16132" max="16132" width="17.5703125" style="78" customWidth="1"/>
    <col min="16133" max="16133" width="14.7109375" style="78" customWidth="1"/>
    <col min="16134" max="16384" width="8.140625" style="78"/>
  </cols>
  <sheetData>
    <row r="1" spans="1:5" ht="23.25" hidden="1" customHeight="1" x14ac:dyDescent="0.25">
      <c r="A1" s="125"/>
      <c r="B1" s="125"/>
      <c r="C1" s="125"/>
      <c r="D1" s="125"/>
      <c r="E1" s="125"/>
    </row>
    <row r="2" spans="1:5" hidden="1" x14ac:dyDescent="0.25">
      <c r="A2" s="125" t="s">
        <v>29</v>
      </c>
      <c r="B2" s="125"/>
      <c r="C2" s="125"/>
      <c r="D2" s="125"/>
      <c r="E2" s="125"/>
    </row>
    <row r="3" spans="1:5" ht="15.75" customHeight="1" x14ac:dyDescent="0.25">
      <c r="A3" s="126" t="s">
        <v>115</v>
      </c>
      <c r="B3" s="126"/>
      <c r="C3" s="126"/>
      <c r="D3" s="126"/>
      <c r="E3" s="126"/>
    </row>
    <row r="4" spans="1:5" x14ac:dyDescent="0.25">
      <c r="A4" s="126" t="s">
        <v>30</v>
      </c>
      <c r="B4" s="126"/>
      <c r="C4" s="126"/>
      <c r="D4" s="126"/>
      <c r="E4" s="126"/>
    </row>
    <row r="5" spans="1:5" x14ac:dyDescent="0.25">
      <c r="A5" s="126" t="s">
        <v>31</v>
      </c>
      <c r="B5" s="126"/>
      <c r="C5" s="126"/>
      <c r="D5" s="126"/>
      <c r="E5" s="126"/>
    </row>
    <row r="6" spans="1:5" ht="26.25" customHeight="1" x14ac:dyDescent="0.25">
      <c r="A6" s="125" t="s">
        <v>32</v>
      </c>
      <c r="B6" s="125"/>
      <c r="C6" s="125"/>
      <c r="D6" s="125"/>
      <c r="E6" s="78" t="s">
        <v>176</v>
      </c>
    </row>
    <row r="7" spans="1:5" x14ac:dyDescent="0.25">
      <c r="A7" s="125"/>
      <c r="B7" s="125"/>
      <c r="C7" s="125"/>
      <c r="D7" s="125"/>
      <c r="E7" s="125"/>
    </row>
    <row r="8" spans="1:5" ht="28.5" customHeight="1" x14ac:dyDescent="0.25">
      <c r="A8" s="127" t="s">
        <v>120</v>
      </c>
      <c r="B8" s="127"/>
      <c r="C8" s="127"/>
      <c r="D8" s="127"/>
      <c r="E8" s="127"/>
    </row>
    <row r="9" spans="1:5" ht="29.25" customHeight="1" x14ac:dyDescent="0.25">
      <c r="A9" s="127" t="s">
        <v>34</v>
      </c>
      <c r="B9" s="127"/>
      <c r="C9" s="127"/>
      <c r="D9" s="127"/>
      <c r="E9" s="127"/>
    </row>
    <row r="10" spans="1:5" ht="30" customHeight="1" x14ac:dyDescent="0.25">
      <c r="A10" s="127" t="s">
        <v>35</v>
      </c>
      <c r="B10" s="127"/>
      <c r="C10" s="127"/>
      <c r="D10" s="127"/>
      <c r="E10" s="127"/>
    </row>
    <row r="11" spans="1:5" ht="30" customHeight="1" x14ac:dyDescent="0.25">
      <c r="A11" s="127" t="s">
        <v>36</v>
      </c>
      <c r="B11" s="127"/>
      <c r="C11" s="127"/>
      <c r="D11" s="127"/>
      <c r="E11" s="127"/>
    </row>
    <row r="12" spans="1:5" ht="29.25" customHeight="1" x14ac:dyDescent="0.25">
      <c r="A12" s="127" t="s">
        <v>37</v>
      </c>
      <c r="B12" s="127"/>
      <c r="C12" s="127"/>
      <c r="D12" s="127"/>
      <c r="E12" s="127"/>
    </row>
    <row r="13" spans="1:5" ht="28.5" customHeight="1" x14ac:dyDescent="0.25">
      <c r="A13" s="127" t="s">
        <v>38</v>
      </c>
      <c r="B13" s="127"/>
      <c r="C13" s="127"/>
      <c r="D13" s="127"/>
      <c r="E13" s="127"/>
    </row>
    <row r="14" spans="1:5" ht="15.75" customHeight="1" thickBot="1" x14ac:dyDescent="0.3">
      <c r="A14" s="125"/>
      <c r="B14" s="125"/>
      <c r="C14" s="125"/>
      <c r="D14" s="125"/>
      <c r="E14" s="125"/>
    </row>
    <row r="15" spans="1:5" ht="120.75" thickBot="1" x14ac:dyDescent="0.3">
      <c r="A15" s="88" t="s">
        <v>39</v>
      </c>
      <c r="B15" s="86" t="s">
        <v>42</v>
      </c>
      <c r="C15" s="86" t="s">
        <v>40</v>
      </c>
      <c r="D15" s="86" t="s">
        <v>41</v>
      </c>
      <c r="E15" s="86" t="s">
        <v>43</v>
      </c>
    </row>
    <row r="16" spans="1:5" x14ac:dyDescent="0.25">
      <c r="A16" s="131" t="s">
        <v>44</v>
      </c>
      <c r="B16" s="132"/>
      <c r="C16" s="132"/>
      <c r="D16" s="132"/>
      <c r="E16" s="89"/>
    </row>
    <row r="17" spans="1:5" ht="15" customHeight="1" x14ac:dyDescent="0.25">
      <c r="A17" s="98" t="s">
        <v>45</v>
      </c>
      <c r="B17" s="99" t="s">
        <v>105</v>
      </c>
      <c r="C17" s="100" t="s">
        <v>46</v>
      </c>
      <c r="D17" s="101">
        <v>0.14000000000000001</v>
      </c>
      <c r="E17" s="102">
        <v>1383.65</v>
      </c>
    </row>
    <row r="18" spans="1:5" ht="15" customHeight="1" x14ac:dyDescent="0.25">
      <c r="A18" s="128" t="s">
        <v>47</v>
      </c>
      <c r="B18" s="129"/>
      <c r="C18" s="129"/>
      <c r="D18" s="130"/>
      <c r="E18" s="103"/>
    </row>
    <row r="19" spans="1:5" ht="15" customHeight="1" x14ac:dyDescent="0.25">
      <c r="A19" s="98" t="s">
        <v>48</v>
      </c>
      <c r="B19" s="99" t="s">
        <v>106</v>
      </c>
      <c r="C19" s="100" t="s">
        <v>49</v>
      </c>
      <c r="D19" s="101">
        <f>E19</f>
        <v>39829.32</v>
      </c>
      <c r="E19" s="102">
        <v>39829.32</v>
      </c>
    </row>
    <row r="20" spans="1:5" ht="15" customHeight="1" x14ac:dyDescent="0.25">
      <c r="A20" s="98" t="s">
        <v>50</v>
      </c>
      <c r="B20" s="99" t="s">
        <v>106</v>
      </c>
      <c r="C20" s="100" t="s">
        <v>49</v>
      </c>
      <c r="D20" s="101">
        <f t="shared" ref="D20:D21" si="0">E20</f>
        <v>296.52</v>
      </c>
      <c r="E20" s="102">
        <v>296.52</v>
      </c>
    </row>
    <row r="21" spans="1:5" ht="15.75" customHeight="1" x14ac:dyDescent="0.25">
      <c r="A21" s="98" t="s">
        <v>191</v>
      </c>
      <c r="B21" s="99" t="s">
        <v>107</v>
      </c>
      <c r="C21" s="100" t="s">
        <v>54</v>
      </c>
      <c r="D21" s="101">
        <f t="shared" si="0"/>
        <v>334.77</v>
      </c>
      <c r="E21" s="102">
        <v>334.77</v>
      </c>
    </row>
    <row r="22" spans="1:5" ht="15" customHeight="1" x14ac:dyDescent="0.25">
      <c r="A22" s="128" t="s">
        <v>55</v>
      </c>
      <c r="B22" s="129"/>
      <c r="C22" s="129"/>
      <c r="D22" s="130"/>
      <c r="E22" s="103"/>
    </row>
    <row r="23" spans="1:5" x14ac:dyDescent="0.25">
      <c r="A23" s="98" t="s">
        <v>177</v>
      </c>
      <c r="B23" s="104">
        <v>1</v>
      </c>
      <c r="C23" s="100" t="s">
        <v>54</v>
      </c>
      <c r="D23" s="101">
        <f t="shared" ref="D23:D39" si="1">E23/B23</f>
        <v>2676.82</v>
      </c>
      <c r="E23" s="102">
        <v>2676.82</v>
      </c>
    </row>
    <row r="24" spans="1:5" ht="17.25" customHeight="1" x14ac:dyDescent="0.25">
      <c r="A24" s="98" t="s">
        <v>178</v>
      </c>
      <c r="B24" s="105">
        <v>0.01</v>
      </c>
      <c r="C24" s="100" t="s">
        <v>61</v>
      </c>
      <c r="D24" s="101">
        <f t="shared" si="1"/>
        <v>41434</v>
      </c>
      <c r="E24" s="102">
        <v>414.34</v>
      </c>
    </row>
    <row r="25" spans="1:5" ht="30" x14ac:dyDescent="0.25">
      <c r="A25" s="98" t="s">
        <v>179</v>
      </c>
      <c r="B25" s="104">
        <v>1</v>
      </c>
      <c r="C25" s="100" t="s">
        <v>59</v>
      </c>
      <c r="D25" s="101">
        <f t="shared" si="1"/>
        <v>1374.51</v>
      </c>
      <c r="E25" s="102">
        <v>1374.51</v>
      </c>
    </row>
    <row r="26" spans="1:5" x14ac:dyDescent="0.25">
      <c r="A26" s="98" t="s">
        <v>133</v>
      </c>
      <c r="B26" s="104">
        <v>3</v>
      </c>
      <c r="C26" s="100" t="s">
        <v>134</v>
      </c>
      <c r="D26" s="101">
        <f t="shared" si="1"/>
        <v>98.853333333333339</v>
      </c>
      <c r="E26" s="102">
        <v>296.56</v>
      </c>
    </row>
    <row r="27" spans="1:5" x14ac:dyDescent="0.25">
      <c r="A27" s="98" t="s">
        <v>64</v>
      </c>
      <c r="B27" s="104">
        <v>1</v>
      </c>
      <c r="C27" s="100" t="s">
        <v>65</v>
      </c>
      <c r="D27" s="101">
        <f t="shared" si="1"/>
        <v>1005.22</v>
      </c>
      <c r="E27" s="102">
        <v>1005.22</v>
      </c>
    </row>
    <row r="28" spans="1:5" ht="17.25" customHeight="1" x14ac:dyDescent="0.25">
      <c r="A28" s="98" t="s">
        <v>180</v>
      </c>
      <c r="B28" s="104">
        <v>1</v>
      </c>
      <c r="C28" s="100" t="s">
        <v>54</v>
      </c>
      <c r="D28" s="101">
        <f t="shared" si="1"/>
        <v>149.54</v>
      </c>
      <c r="E28" s="102">
        <v>149.54</v>
      </c>
    </row>
    <row r="29" spans="1:5" ht="30" x14ac:dyDescent="0.25">
      <c r="A29" s="98" t="s">
        <v>181</v>
      </c>
      <c r="B29" s="106">
        <v>0.1</v>
      </c>
      <c r="C29" s="100" t="s">
        <v>67</v>
      </c>
      <c r="D29" s="101">
        <f t="shared" si="1"/>
        <v>4020.4</v>
      </c>
      <c r="E29" s="102">
        <v>402.04</v>
      </c>
    </row>
    <row r="30" spans="1:5" x14ac:dyDescent="0.25">
      <c r="A30" s="98" t="s">
        <v>68</v>
      </c>
      <c r="B30" s="105">
        <v>0.02</v>
      </c>
      <c r="C30" s="100" t="s">
        <v>69</v>
      </c>
      <c r="D30" s="101">
        <f t="shared" si="1"/>
        <v>30120</v>
      </c>
      <c r="E30" s="102">
        <v>602.4</v>
      </c>
    </row>
    <row r="31" spans="1:5" ht="30" x14ac:dyDescent="0.25">
      <c r="A31" s="98" t="s">
        <v>182</v>
      </c>
      <c r="B31" s="107">
        <v>0.71299999999999997</v>
      </c>
      <c r="C31" s="100" t="s">
        <v>67</v>
      </c>
      <c r="D31" s="101">
        <f t="shared" si="1"/>
        <v>1915.1893408134642</v>
      </c>
      <c r="E31" s="102">
        <v>1365.53</v>
      </c>
    </row>
    <row r="32" spans="1:5" x14ac:dyDescent="0.25">
      <c r="A32" s="98" t="s">
        <v>71</v>
      </c>
      <c r="B32" s="105">
        <v>0.01</v>
      </c>
      <c r="C32" s="100" t="s">
        <v>54</v>
      </c>
      <c r="D32" s="101">
        <f t="shared" si="1"/>
        <v>28708.999999999996</v>
      </c>
      <c r="E32" s="102">
        <v>287.08999999999997</v>
      </c>
    </row>
    <row r="33" spans="1:5" x14ac:dyDescent="0.25">
      <c r="A33" s="98" t="s">
        <v>183</v>
      </c>
      <c r="B33" s="104">
        <v>1</v>
      </c>
      <c r="C33" s="100" t="s">
        <v>65</v>
      </c>
      <c r="D33" s="101">
        <f t="shared" si="1"/>
        <v>611.75</v>
      </c>
      <c r="E33" s="102">
        <v>611.75</v>
      </c>
    </row>
    <row r="34" spans="1:5" x14ac:dyDescent="0.25">
      <c r="A34" s="98" t="s">
        <v>184</v>
      </c>
      <c r="B34" s="105">
        <v>0.08</v>
      </c>
      <c r="C34" s="100" t="s">
        <v>129</v>
      </c>
      <c r="D34" s="101">
        <f t="shared" si="1"/>
        <v>20886.625</v>
      </c>
      <c r="E34" s="102">
        <v>1670.93</v>
      </c>
    </row>
    <row r="35" spans="1:5" ht="30" x14ac:dyDescent="0.25">
      <c r="A35" s="98" t="s">
        <v>138</v>
      </c>
      <c r="B35" s="104">
        <v>3</v>
      </c>
      <c r="C35" s="100" t="s">
        <v>139</v>
      </c>
      <c r="D35" s="101">
        <f t="shared" si="1"/>
        <v>253.75666666666666</v>
      </c>
      <c r="E35" s="102">
        <v>761.27</v>
      </c>
    </row>
    <row r="36" spans="1:5" x14ac:dyDescent="0.25">
      <c r="A36" s="98" t="s">
        <v>140</v>
      </c>
      <c r="B36" s="104">
        <v>3</v>
      </c>
      <c r="C36" s="100" t="s">
        <v>134</v>
      </c>
      <c r="D36" s="101">
        <f t="shared" si="1"/>
        <v>79.276666666666671</v>
      </c>
      <c r="E36" s="102">
        <v>237.83</v>
      </c>
    </row>
    <row r="37" spans="1:5" x14ac:dyDescent="0.25">
      <c r="A37" s="98" t="s">
        <v>185</v>
      </c>
      <c r="B37" s="104">
        <v>1</v>
      </c>
      <c r="C37" s="100" t="s">
        <v>54</v>
      </c>
      <c r="D37" s="101">
        <f t="shared" si="1"/>
        <v>4474.1099999999997</v>
      </c>
      <c r="E37" s="102">
        <v>4474.1099999999997</v>
      </c>
    </row>
    <row r="38" spans="1:5" ht="30" x14ac:dyDescent="0.25">
      <c r="A38" s="98" t="s">
        <v>74</v>
      </c>
      <c r="B38" s="104">
        <v>1</v>
      </c>
      <c r="C38" s="100" t="s">
        <v>75</v>
      </c>
      <c r="D38" s="101">
        <f t="shared" si="1"/>
        <v>857.06</v>
      </c>
      <c r="E38" s="102">
        <v>857.06</v>
      </c>
    </row>
    <row r="39" spans="1:5" ht="30" x14ac:dyDescent="0.25">
      <c r="A39" s="98" t="s">
        <v>141</v>
      </c>
      <c r="B39" s="104">
        <v>1</v>
      </c>
      <c r="C39" s="100" t="s">
        <v>75</v>
      </c>
      <c r="D39" s="101">
        <f t="shared" si="1"/>
        <v>598.84</v>
      </c>
      <c r="E39" s="102">
        <v>598.84</v>
      </c>
    </row>
    <row r="40" spans="1:5" x14ac:dyDescent="0.25">
      <c r="A40" s="98" t="s">
        <v>76</v>
      </c>
      <c r="B40" s="104">
        <v>34</v>
      </c>
      <c r="C40" s="100" t="s">
        <v>75</v>
      </c>
      <c r="D40" s="101">
        <f t="shared" ref="D40:D49" si="2">E40/B40</f>
        <v>302.19382352941176</v>
      </c>
      <c r="E40" s="102">
        <v>10274.59</v>
      </c>
    </row>
    <row r="41" spans="1:5" ht="15" customHeight="1" x14ac:dyDescent="0.25">
      <c r="A41" s="128" t="s">
        <v>79</v>
      </c>
      <c r="B41" s="129"/>
      <c r="C41" s="129"/>
      <c r="D41" s="130"/>
      <c r="E41" s="103"/>
    </row>
    <row r="42" spans="1:5" x14ac:dyDescent="0.25">
      <c r="A42" s="98" t="s">
        <v>186</v>
      </c>
      <c r="B42" s="107">
        <v>1.0999999999999999E-2</v>
      </c>
      <c r="C42" s="100" t="s">
        <v>81</v>
      </c>
      <c r="D42" s="101">
        <f t="shared" si="2"/>
        <v>23840.000000000004</v>
      </c>
      <c r="E42" s="102">
        <v>262.24</v>
      </c>
    </row>
    <row r="43" spans="1:5" ht="30" x14ac:dyDescent="0.25">
      <c r="A43" s="98" t="s">
        <v>153</v>
      </c>
      <c r="B43" s="107">
        <v>0.71299999999999997</v>
      </c>
      <c r="C43" s="100" t="s">
        <v>67</v>
      </c>
      <c r="D43" s="101">
        <f t="shared" si="2"/>
        <v>2012.1178120617112</v>
      </c>
      <c r="E43" s="102">
        <v>1434.64</v>
      </c>
    </row>
    <row r="44" spans="1:5" ht="30" x14ac:dyDescent="0.25">
      <c r="A44" s="98" t="s">
        <v>187</v>
      </c>
      <c r="B44" s="105">
        <v>0.71</v>
      </c>
      <c r="C44" s="100" t="s">
        <v>67</v>
      </c>
      <c r="D44" s="101">
        <f t="shared" si="2"/>
        <v>2022.1267605633805</v>
      </c>
      <c r="E44" s="102">
        <v>1435.71</v>
      </c>
    </row>
    <row r="45" spans="1:5" ht="45" x14ac:dyDescent="0.25">
      <c r="A45" s="98" t="s">
        <v>188</v>
      </c>
      <c r="B45" s="107">
        <v>1.272</v>
      </c>
      <c r="C45" s="100" t="s">
        <v>67</v>
      </c>
      <c r="D45" s="101">
        <f t="shared" si="2"/>
        <v>610.39308176100621</v>
      </c>
      <c r="E45" s="102">
        <v>776.42</v>
      </c>
    </row>
    <row r="46" spans="1:5" ht="30" x14ac:dyDescent="0.25">
      <c r="A46" s="98" t="s">
        <v>70</v>
      </c>
      <c r="B46" s="107">
        <v>0.71799999999999997</v>
      </c>
      <c r="C46" s="100" t="s">
        <v>67</v>
      </c>
      <c r="D46" s="101">
        <f t="shared" si="2"/>
        <v>1811.8105849582175</v>
      </c>
      <c r="E46" s="102">
        <v>1300.8800000000001</v>
      </c>
    </row>
    <row r="47" spans="1:5" ht="30" x14ac:dyDescent="0.25">
      <c r="A47" s="98" t="s">
        <v>189</v>
      </c>
      <c r="B47" s="104">
        <v>45</v>
      </c>
      <c r="C47" s="100" t="s">
        <v>156</v>
      </c>
      <c r="D47" s="101">
        <f t="shared" si="2"/>
        <v>79.475111111111119</v>
      </c>
      <c r="E47" s="102">
        <v>3576.38</v>
      </c>
    </row>
    <row r="48" spans="1:5" ht="30" x14ac:dyDescent="0.25">
      <c r="A48" s="98" t="s">
        <v>190</v>
      </c>
      <c r="B48" s="107">
        <v>1.1519999999999999</v>
      </c>
      <c r="C48" s="100" t="s">
        <v>67</v>
      </c>
      <c r="D48" s="101">
        <f t="shared" si="2"/>
        <v>1289.8003472222222</v>
      </c>
      <c r="E48" s="102">
        <v>1485.85</v>
      </c>
    </row>
    <row r="49" spans="1:7" x14ac:dyDescent="0.25">
      <c r="A49" s="98" t="s">
        <v>160</v>
      </c>
      <c r="B49" s="105">
        <v>0.01</v>
      </c>
      <c r="C49" s="100" t="s">
        <v>161</v>
      </c>
      <c r="D49" s="101">
        <f t="shared" si="2"/>
        <v>39819</v>
      </c>
      <c r="E49" s="102">
        <v>398.19</v>
      </c>
    </row>
    <row r="50" spans="1:7" ht="30" x14ac:dyDescent="0.25">
      <c r="A50" s="98" t="s">
        <v>91</v>
      </c>
      <c r="B50" s="107">
        <v>3.0000000000000001E-3</v>
      </c>
      <c r="C50" s="100" t="s">
        <v>81</v>
      </c>
      <c r="D50" s="101">
        <f>E50/B50</f>
        <v>220096.66666666666</v>
      </c>
      <c r="E50" s="102">
        <v>660.29</v>
      </c>
    </row>
    <row r="51" spans="1:7" ht="15" customHeight="1" x14ac:dyDescent="0.25">
      <c r="A51" s="128" t="s">
        <v>93</v>
      </c>
      <c r="B51" s="129"/>
      <c r="C51" s="129"/>
      <c r="D51" s="130"/>
      <c r="E51" s="103"/>
    </row>
    <row r="52" spans="1:7" ht="15" customHeight="1" x14ac:dyDescent="0.25">
      <c r="A52" s="98" t="s">
        <v>94</v>
      </c>
      <c r="B52" s="99" t="s">
        <v>109</v>
      </c>
      <c r="C52" s="100" t="s">
        <v>46</v>
      </c>
      <c r="D52" s="101">
        <f t="shared" ref="D52" si="3">E52</f>
        <v>2794.42</v>
      </c>
      <c r="E52" s="102">
        <v>2794.42</v>
      </c>
    </row>
    <row r="53" spans="1:7" ht="15" customHeight="1" thickBot="1" x14ac:dyDescent="0.3">
      <c r="A53" s="128" t="s">
        <v>164</v>
      </c>
      <c r="B53" s="129"/>
      <c r="C53" s="129"/>
      <c r="D53" s="130"/>
      <c r="E53" s="103"/>
    </row>
    <row r="54" spans="1:7" ht="15" customHeight="1" x14ac:dyDescent="0.25">
      <c r="A54" s="98" t="s">
        <v>165</v>
      </c>
      <c r="B54" s="99" t="s">
        <v>107</v>
      </c>
      <c r="C54" s="100" t="s">
        <v>46</v>
      </c>
      <c r="D54" s="101">
        <f t="shared" ref="D54" si="4">E54</f>
        <v>192.72</v>
      </c>
      <c r="E54" s="102">
        <v>192.72</v>
      </c>
      <c r="F54" s="90">
        <f>SUM(E17:E54)</f>
        <v>84222.430000000008</v>
      </c>
      <c r="G54" s="87" t="s">
        <v>192</v>
      </c>
    </row>
    <row r="55" spans="1:7" s="67" customFormat="1" x14ac:dyDescent="0.25">
      <c r="A55" s="133" t="s">
        <v>110</v>
      </c>
      <c r="B55" s="134"/>
      <c r="C55" s="134"/>
      <c r="D55" s="134"/>
      <c r="E55" s="135"/>
    </row>
    <row r="56" spans="1:7" s="67" customFormat="1" x14ac:dyDescent="0.25">
      <c r="A56" s="68" t="s">
        <v>111</v>
      </c>
      <c r="B56" s="80" t="s">
        <v>105</v>
      </c>
      <c r="C56" s="80" t="s">
        <v>46</v>
      </c>
      <c r="D56" s="80">
        <f>E56</f>
        <v>12633.364500000001</v>
      </c>
      <c r="E56" s="80">
        <f>SUM(E17:E54)*15%</f>
        <v>12633.364500000001</v>
      </c>
    </row>
    <row r="57" spans="1:7" x14ac:dyDescent="0.25">
      <c r="A57" s="82" t="s">
        <v>98</v>
      </c>
      <c r="B57" s="80"/>
      <c r="C57" s="80"/>
      <c r="D57" s="80"/>
      <c r="E57" s="83">
        <f>F54+E56</f>
        <v>96855.794500000004</v>
      </c>
    </row>
    <row r="58" spans="1:7" x14ac:dyDescent="0.25">
      <c r="A58" s="125"/>
      <c r="B58" s="125"/>
      <c r="C58" s="125"/>
      <c r="D58" s="125"/>
      <c r="E58" s="125"/>
    </row>
    <row r="59" spans="1:7" x14ac:dyDescent="0.25">
      <c r="A59" s="125"/>
      <c r="B59" s="125"/>
      <c r="C59" s="125"/>
      <c r="D59" s="125"/>
      <c r="E59" s="125"/>
    </row>
    <row r="60" spans="1:7" s="93" customFormat="1" ht="21.75" customHeight="1" x14ac:dyDescent="0.25">
      <c r="A60" s="136" t="s">
        <v>194</v>
      </c>
      <c r="B60" s="136"/>
      <c r="C60" s="136"/>
      <c r="D60" s="136"/>
      <c r="E60" s="91">
        <f>E57</f>
        <v>96855.794500000004</v>
      </c>
      <c r="F60" s="92"/>
    </row>
    <row r="61" spans="1:7" s="93" customFormat="1" ht="20.25" customHeight="1" x14ac:dyDescent="0.25">
      <c r="A61" s="137" t="str">
        <f>[1]!Сумма_прописью(E60)</f>
        <v>Девяносто шесть тысяч восемьсот пятьдесят пять рублей 79 копеек.</v>
      </c>
      <c r="B61" s="137"/>
      <c r="C61" s="137"/>
      <c r="D61" s="137"/>
      <c r="E61" s="137"/>
      <c r="F61" s="94"/>
    </row>
    <row r="62" spans="1:7" s="93" customFormat="1" ht="24.75" customHeight="1" x14ac:dyDescent="0.25">
      <c r="A62" s="136" t="s">
        <v>99</v>
      </c>
      <c r="B62" s="136"/>
      <c r="C62" s="136"/>
      <c r="D62" s="136"/>
      <c r="E62" s="136"/>
      <c r="F62" s="95"/>
    </row>
    <row r="63" spans="1:7" s="93" customFormat="1" ht="24" customHeight="1" x14ac:dyDescent="0.25">
      <c r="A63" s="136" t="s">
        <v>100</v>
      </c>
      <c r="B63" s="136"/>
      <c r="C63" s="136"/>
      <c r="D63" s="136"/>
      <c r="E63" s="136"/>
      <c r="F63" s="95"/>
    </row>
    <row r="64" spans="1:7" s="93" customFormat="1" ht="30.75" customHeight="1" x14ac:dyDescent="0.25">
      <c r="A64" s="136" t="s">
        <v>101</v>
      </c>
      <c r="B64" s="136"/>
      <c r="C64" s="136"/>
      <c r="D64" s="136"/>
      <c r="E64" s="136"/>
      <c r="F64" s="95"/>
    </row>
    <row r="65" spans="1:6" s="93" customFormat="1" x14ac:dyDescent="0.25">
      <c r="A65" s="96"/>
      <c r="B65" s="96"/>
      <c r="C65" s="96"/>
      <c r="D65" s="96"/>
      <c r="E65" s="96"/>
      <c r="F65" s="96"/>
    </row>
    <row r="66" spans="1:6" s="93" customFormat="1" ht="24.75" customHeight="1" x14ac:dyDescent="0.25">
      <c r="A66" s="136" t="s">
        <v>193</v>
      </c>
      <c r="B66" s="136"/>
      <c r="C66" s="136"/>
      <c r="D66" s="136"/>
      <c r="E66" s="136"/>
      <c r="F66" s="95"/>
    </row>
    <row r="67" spans="1:6" ht="18.75" customHeight="1" x14ac:dyDescent="0.25">
      <c r="A67" s="97" t="s">
        <v>102</v>
      </c>
      <c r="B67" s="97"/>
      <c r="C67" s="97"/>
      <c r="D67" s="97"/>
      <c r="E67" s="97"/>
    </row>
    <row r="68" spans="1:6" ht="24.75" customHeight="1" x14ac:dyDescent="0.25">
      <c r="A68" s="97" t="s">
        <v>195</v>
      </c>
      <c r="B68" s="97"/>
      <c r="C68" s="97"/>
      <c r="D68" s="97"/>
      <c r="E68" s="97"/>
    </row>
    <row r="69" spans="1:6" ht="15" customHeight="1" x14ac:dyDescent="0.25">
      <c r="B69" s="97"/>
      <c r="C69" s="97"/>
      <c r="D69" s="97" t="s">
        <v>103</v>
      </c>
      <c r="E69" s="97"/>
    </row>
    <row r="70" spans="1:6" x14ac:dyDescent="0.25">
      <c r="A70" s="125"/>
      <c r="B70" s="125"/>
      <c r="C70" s="125"/>
      <c r="D70" s="125"/>
      <c r="E70" s="125"/>
    </row>
    <row r="71" spans="1:6" x14ac:dyDescent="0.25">
      <c r="A71" s="125" t="s">
        <v>104</v>
      </c>
      <c r="B71" s="125"/>
      <c r="C71" s="125"/>
      <c r="D71" s="125"/>
      <c r="E71" s="125"/>
    </row>
    <row r="72" spans="1:6" ht="13.5" customHeight="1" x14ac:dyDescent="0.25">
      <c r="B72" s="125"/>
      <c r="C72" s="125"/>
      <c r="D72" s="125" t="s">
        <v>103</v>
      </c>
      <c r="E72" s="125"/>
    </row>
  </sheetData>
  <mergeCells count="33">
    <mergeCell ref="A55:E55"/>
    <mergeCell ref="A60:D60"/>
    <mergeCell ref="A71:E71"/>
    <mergeCell ref="B72:C72"/>
    <mergeCell ref="D72:E72"/>
    <mergeCell ref="A70:E70"/>
    <mergeCell ref="A62:E62"/>
    <mergeCell ref="A63:E63"/>
    <mergeCell ref="A64:E64"/>
    <mergeCell ref="A66:E66"/>
    <mergeCell ref="A58:E58"/>
    <mergeCell ref="A59:E59"/>
    <mergeCell ref="A61:E61"/>
    <mergeCell ref="A53:D53"/>
    <mergeCell ref="A41:D41"/>
    <mergeCell ref="A22:D22"/>
    <mergeCell ref="A16:D16"/>
    <mergeCell ref="A18:D18"/>
    <mergeCell ref="A11:E11"/>
    <mergeCell ref="A12:E12"/>
    <mergeCell ref="A13:E13"/>
    <mergeCell ref="A14:E14"/>
    <mergeCell ref="A51:D51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0866141732283472" right="0.31496062992125984" top="0.35433070866141736" bottom="0.35433070866141736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2019</vt:lpstr>
      <vt:lpstr>Лист1</vt:lpstr>
      <vt:lpstr>2020</vt:lpstr>
      <vt:lpstr>Лист2</vt:lpstr>
      <vt:lpstr>2021</vt:lpstr>
      <vt:lpstr>акт21</vt:lpstr>
      <vt:lpstr>'2019'!Область_печати</vt:lpstr>
      <vt:lpstr>'2020'!Область_печати</vt:lpstr>
      <vt:lpstr>'2021'!Область_печати</vt:lpstr>
      <vt:lpstr>акт21!Область_печати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2022-04-04T01:27:24Z</cp:lastPrinted>
  <dcterms:created xsi:type="dcterms:W3CDTF">2019-02-28T08:53:54Z</dcterms:created>
  <dcterms:modified xsi:type="dcterms:W3CDTF">2022-04-09T17:46:15Z</dcterms:modified>
</cp:coreProperties>
</file>