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065" windowHeight="1165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Акт!$A$1:$E$60</definedName>
    <definedName name="_xlnm.Print_Area" localSheetId="3">'Акт (2)'!$A$1:$E$69</definedName>
    <definedName name="_xlnm.Print_Area" localSheetId="9">акт21!$A$3:$E$73</definedName>
    <definedName name="_xlnm.Print_Area" localSheetId="7">Лист1!$A$3:$E$85</definedName>
    <definedName name="_xlnm.Print_Area" localSheetId="5">Лист3!$A$2:$E$74</definedName>
  </definedNames>
  <calcPr calcId="145621"/>
</workbook>
</file>

<file path=xl/calcChain.xml><?xml version="1.0" encoding="utf-8"?>
<calcChain xmlns="http://schemas.openxmlformats.org/spreadsheetml/2006/main">
  <c r="F23" i="9" l="1"/>
  <c r="E57" i="10"/>
  <c r="F55" i="10"/>
  <c r="D44" i="10"/>
  <c r="D45" i="10"/>
  <c r="D31" i="10"/>
  <c r="D46" i="10"/>
  <c r="D43" i="10"/>
  <c r="D27" i="10"/>
  <c r="D28" i="10"/>
  <c r="D29" i="10"/>
  <c r="D30" i="10"/>
  <c r="D32" i="10"/>
  <c r="D33" i="10"/>
  <c r="D34" i="10"/>
  <c r="D35" i="10"/>
  <c r="D36" i="10"/>
  <c r="D37" i="10"/>
  <c r="D38" i="10"/>
  <c r="D39" i="10"/>
  <c r="D40" i="10"/>
  <c r="D41" i="10"/>
  <c r="D26" i="10"/>
  <c r="D20" i="10"/>
  <c r="D19" i="10"/>
  <c r="D24" i="10"/>
  <c r="D23" i="10"/>
  <c r="D22" i="10"/>
  <c r="D21" i="10"/>
  <c r="D48" i="10"/>
  <c r="D50" i="10"/>
  <c r="D52" i="10"/>
  <c r="D53" i="10"/>
  <c r="D55" i="10"/>
  <c r="F18" i="9"/>
  <c r="F22" i="9" s="1"/>
  <c r="F24" i="9" s="1"/>
  <c r="F14" i="9"/>
  <c r="F25" i="9" l="1"/>
  <c r="E58" i="10"/>
  <c r="E61" i="10" s="1"/>
  <c r="D57" i="10"/>
  <c r="D67" i="8"/>
  <c r="D65" i="8"/>
  <c r="D60" i="8"/>
  <c r="D47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8" i="8"/>
  <c r="D49" i="8"/>
  <c r="D50" i="8"/>
  <c r="D51" i="8"/>
  <c r="D52" i="8"/>
  <c r="D53" i="8"/>
  <c r="D54" i="8"/>
  <c r="D55" i="8"/>
  <c r="D56" i="8"/>
  <c r="D57" i="8"/>
  <c r="D58" i="8"/>
  <c r="D59" i="8"/>
  <c r="D61" i="8"/>
  <c r="D62" i="8"/>
  <c r="D63" i="8"/>
  <c r="D30" i="8"/>
  <c r="D22" i="8"/>
  <c r="D20" i="8"/>
  <c r="D21" i="8"/>
  <c r="D23" i="8"/>
  <c r="D24" i="8"/>
  <c r="D26" i="8"/>
  <c r="D28" i="8"/>
  <c r="D19" i="8"/>
  <c r="A62" i="10"/>
  <c r="E69" i="8" l="1"/>
  <c r="D69" i="8" s="1"/>
  <c r="E70" i="8" l="1"/>
  <c r="F23" i="7" s="1"/>
  <c r="F18" i="7"/>
  <c r="F22" i="7" s="1"/>
  <c r="F14" i="7"/>
  <c r="F24" i="7" l="1"/>
  <c r="F25" i="7"/>
  <c r="F23" i="6"/>
  <c r="F19" i="6" l="1"/>
  <c r="F15" i="6"/>
  <c r="E59" i="3"/>
  <c r="E58" i="3"/>
  <c r="D58" i="3" s="1"/>
  <c r="D56" i="3"/>
  <c r="D54" i="3"/>
  <c r="D49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50" i="3"/>
  <c r="D51" i="3"/>
  <c r="D52" i="3"/>
  <c r="D25" i="3"/>
  <c r="D21" i="3"/>
  <c r="D22" i="3"/>
  <c r="D23" i="3"/>
  <c r="D20" i="3"/>
  <c r="D19" i="3"/>
  <c r="F18" i="6"/>
  <c r="F22" i="6" s="1"/>
  <c r="F14" i="6"/>
  <c r="F25" i="6" l="1"/>
  <c r="F24" i="6"/>
  <c r="F24" i="4"/>
  <c r="E52" i="5" l="1"/>
  <c r="E51" i="5"/>
  <c r="D46" i="5"/>
  <c r="D48" i="5"/>
  <c r="D49" i="5"/>
  <c r="D44" i="5"/>
  <c r="D37" i="5"/>
  <c r="D15" i="5"/>
  <c r="E15" i="5"/>
  <c r="D13" i="5"/>
  <c r="D7" i="5"/>
  <c r="D11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9" i="5"/>
  <c r="D41" i="5"/>
  <c r="D42" i="5"/>
  <c r="D17" i="5"/>
  <c r="D9" i="5"/>
  <c r="D51" i="5"/>
  <c r="F13" i="4" l="1"/>
  <c r="F19" i="4" l="1"/>
  <c r="F23" i="4" s="1"/>
  <c r="F25" i="4" s="1"/>
  <c r="F15" i="4"/>
  <c r="F26" i="4" l="1"/>
  <c r="E43" i="1"/>
  <c r="D34" i="1"/>
  <c r="D33" i="1"/>
  <c r="D31" i="1"/>
  <c r="D30" i="1"/>
  <c r="D29" i="1"/>
  <c r="D27" i="1"/>
  <c r="D26" i="1"/>
  <c r="D25" i="1"/>
  <c r="D24" i="1"/>
  <c r="D23" i="1"/>
  <c r="D22" i="1"/>
  <c r="D21" i="1"/>
  <c r="D20" i="1"/>
  <c r="D19" i="1"/>
  <c r="D18" i="1"/>
  <c r="D17" i="1"/>
  <c r="D16" i="1"/>
  <c r="D10" i="1"/>
  <c r="D9" i="1"/>
  <c r="D42" i="1"/>
  <c r="D40" i="1"/>
  <c r="D38" i="1"/>
  <c r="D36" i="1"/>
  <c r="D12" i="1"/>
  <c r="D14" i="1"/>
  <c r="D7" i="1"/>
  <c r="B20" i="2"/>
  <c r="D20" i="2"/>
  <c r="C20" i="2"/>
</calcChain>
</file>

<file path=xl/sharedStrings.xml><?xml version="1.0" encoding="utf-8"?>
<sst xmlns="http://schemas.openxmlformats.org/spreadsheetml/2006/main" count="763" uniqueCount="266">
  <si>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</si>
  <si>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</si>
  <si>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</si>
  <si>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</si>
  <si>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</si>
  <si>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</si>
  <si>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</si>
  <si>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</si>
  <si>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</si>
  <si>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</si>
  <si>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</si>
  <si>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</si>
  <si>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</si>
  <si>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</si>
  <si>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</si>
  <si>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 м3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</si>
  <si>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</si>
  <si>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</si>
  <si>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</si>
  <si>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</si>
  <si>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</si>
  <si>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</si>
  <si>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</si>
  <si>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</si>
  <si>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</si>
  <si>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</si>
  <si>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</si>
  <si>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</si>
  <si>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</si>
  <si>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</si>
  <si>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</si>
  <si>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</si>
  <si>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</si>
  <si>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</si>
  <si>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</si>
  <si>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</si>
  <si>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</si>
  <si>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</si>
  <si>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</si>
  <si>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</si>
  <si>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</si>
  <si>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</si>
  <si>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</si>
  <si>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</si>
  <si>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</si>
  <si>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</si>
  <si>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</si>
  <si>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</si>
  <si>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</si>
  <si>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</si>
  <si>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</si>
  <si>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</si>
  <si>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</si>
  <si>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</si>
  <si>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</si>
  <si>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</si>
  <si>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</si>
  <si>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</si>
  <si>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</si>
  <si>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</si>
  <si>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</si>
  <si>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</si>
  <si>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</si>
  <si>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</si>
  <si>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</si>
  <si>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</si>
  <si>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</si>
  <si>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</si>
  <si>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</si>
  <si>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</si>
  <si>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</si>
  <si>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</si>
  <si>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</si>
  <si>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</si>
  <si>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</si>
  <si>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</si>
  <si>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</si>
  <si>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</si>
  <si>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</si>
  <si>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</si>
  <si>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</si>
  <si>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</si>
  <si>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</si>
  <si>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</si>
  <si>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Долг за выполненные работы (доходы за минусом расходов) на  01.01.2018 г. -  172 358,50 руб.</t>
  </si>
  <si>
    <t>Задолженность по оплате за содержание и текущий ремонт на 01.01.2018 г. -  29 605,68 руб.</t>
  </si>
  <si>
    <t xml:space="preserve">     Валка деревьев с прим. автогидроподъемника без корчевки пня породы тополь при д. ствола  до 52 см</t>
  </si>
  <si>
    <t xml:space="preserve">     Заделка свища (трещины) на трубе канализации - герметиком</t>
  </si>
  <si>
    <t>1 место</t>
  </si>
  <si>
    <t>на общую сумму 89 439,53 (Восемдесят девять тысяч четыреста тридцать девять) рублей 53 коп.</t>
  </si>
  <si>
    <t>Отчет по бюджету №58/13-2017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</si>
  <si>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13 квартала 58.</t>
  </si>
  <si>
    <t>АКТ № 58/13-2017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</si>
  <si>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</si>
  <si>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</si>
  <si>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</si>
  <si>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</si>
  <si>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</si>
  <si>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</si>
  <si>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</si>
  <si>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</si>
  <si>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</si>
  <si>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</si>
  <si>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</si>
  <si>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</si>
  <si>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</si>
  <si>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</si>
  <si>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</si>
  <si>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</si>
  <si>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</si>
  <si>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</si>
  <si>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</si>
  <si>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</si>
  <si>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</si>
  <si>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</si>
  <si>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</si>
  <si>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</si>
  <si>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</si>
  <si>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</si>
  <si>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58/13-2018</t>
  </si>
  <si>
    <t>Списание долга за выполненые работы на 01.01.2015</t>
  </si>
  <si>
    <t>АКТ № 58/13-2018</t>
  </si>
  <si>
    <t>"31" марта 2019 г.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</si>
  <si>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</si>
  <si>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</si>
  <si>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</si>
  <si>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</si>
  <si>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</si>
  <si>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</si>
  <si>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</si>
  <si>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</si>
  <si>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</si>
  <si>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</si>
  <si>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Перекрытие потока воды: отопление, ГВС</t>
  </si>
  <si>
    <t xml:space="preserve">     Переустановка промывочных вентилей диаметром: 32мм</t>
  </si>
  <si>
    <t>1 участок</t>
  </si>
  <si>
    <t xml:space="preserve">     Регулировка смывных бачков.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</si>
  <si>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</si>
  <si>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</si>
  <si>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Смена поплавка (клапана) смывного бачка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</si>
  <si>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</si>
  <si>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</si>
  <si>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</si>
  <si>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</si>
  <si>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</si>
  <si>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</si>
  <si>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>Текущий ремонт конструктивных элементов жилых зданий</t>
  </si>
  <si>
    <t xml:space="preserve">     Окраска водоэмульсионными  составами поверхностей стен. ранее окрашенных поверхностей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</si>
  <si>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</si>
  <si>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</si>
  <si>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</si>
  <si>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</si>
  <si>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</si>
  <si>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</si>
  <si>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93 723,32 руб. (Девяносто три тысячи семьсот двадцать три рубля 32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</si>
  <si>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</si>
  <si>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</si>
  <si>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</si>
  <si>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</si>
  <si>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</si>
  <si>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</si>
  <si>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</si>
  <si>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</si>
  <si>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</si>
  <si>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</si>
  <si>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</si>
  <si>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</si>
  <si>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</si>
  <si>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</si>
  <si>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</si>
  <si>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Валка деревьев без вывоза порубочных остатков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</si>
  <si>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</si>
  <si>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</si>
  <si>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</si>
  <si>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</si>
  <si>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Ремонт фильтра</t>
  </si>
  <si>
    <t xml:space="preserve">     Ремонт элеваторов со снятием с места (прим)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</si>
  <si>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</si>
  <si>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</si>
  <si>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</si>
  <si>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</si>
  <si>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</si>
  <si>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</si>
  <si>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Перестилка дощатых полов</t>
  </si>
  <si>
    <t xml:space="preserve">     Осмотр кровли, чердака, люков</t>
  </si>
  <si>
    <t xml:space="preserve">     Очистка  кровли от снега, сбивание сосулей с выходом на кровлю</t>
  </si>
  <si>
    <t>1 м 1 основания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</si>
  <si>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</si>
  <si>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</si>
  <si>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</si>
  <si>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>100 приборов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</si>
  <si>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</si>
  <si>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</si>
  <si>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</si>
  <si>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</si>
  <si>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</si>
  <si>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</si>
  <si>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</si>
  <si>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</si>
  <si>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58/13</t>
  </si>
  <si>
    <t>По графику</t>
  </si>
  <si>
    <t xml:space="preserve">           2. Всего за период с "01"января 2019 г. по "31"декября 2019 г. выполнено работ на общую сумму 111313.40 руб. (Сто одиннадцать тысяч триста тринадцать рублей 40 копеек)</t>
  </si>
  <si>
    <t xml:space="preserve">                          _________________________________________      ____________________________________</t>
  </si>
  <si>
    <t>Отчет по бюджету № 58/13-2019</t>
  </si>
  <si>
    <t>Период: с 01.01.2019 по 31.12.2019 года.</t>
  </si>
  <si>
    <t>Отчет по бюджету № 58/13-2020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</si>
  <si>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</si>
  <si>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</si>
  <si>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</si>
  <si>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</si>
  <si>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</si>
  <si>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Разделка древесины мягких пород, полученной от валки леса, диам. стволов: до 16 см</t>
  </si>
  <si>
    <t>Дезинсекция и дератизация</t>
  </si>
  <si>
    <t xml:space="preserve">     Дезинсекция и дератизация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</si>
  <si>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</si>
  <si>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</si>
  <si>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</si>
  <si>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</si>
  <si>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</si>
  <si>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</si>
  <si>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</si>
  <si>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>1 стояк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</si>
  <si>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</si>
  <si>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</si>
  <si>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</si>
  <si>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Ремонт поверхности крыльца цементным раствором площадью заделки: до 0,25 м2</t>
  </si>
  <si>
    <t>100 мест</t>
  </si>
  <si>
    <t xml:space="preserve">     Ремонт поверхности крыльца цементным раствором площадью заделки: до 1,0 м2</t>
  </si>
  <si>
    <t xml:space="preserve">     Ремонт примыканий отмостки к цоколю (прим)</t>
  </si>
  <si>
    <t xml:space="preserve">     Ремонт штукатурки гладких фасадов по камню и бетону с земли и лесов.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</si>
  <si>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</si>
  <si>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</si>
  <si>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Смена дверных приборов: ручки-скобы</t>
  </si>
  <si>
    <t xml:space="preserve">     Снятие оконных переплетов: неостекленных</t>
  </si>
  <si>
    <t xml:space="preserve">     Устройство окна в подвале</t>
  </si>
  <si>
    <t>1 рама</t>
  </si>
  <si>
    <t xml:space="preserve">     Устройство основания под штукатурку из металлической сетки по каркасу с обм. раств.</t>
  </si>
  <si>
    <t xml:space="preserve">     Смена дверных приборов: накладка дверная</t>
  </si>
  <si>
    <t xml:space="preserve">     Смена стекол в деревянных переплетах при площади стекла  до: 0,5 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</si>
  <si>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</si>
  <si>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</si>
  <si>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плану\</t>
  </si>
  <si>
    <t xml:space="preserve">           2. Всего за период с "01"января 2020 г. по "31"декабря 2020 г. выполнено работ на общую сумму 91413.77 руб. (Девяносто одна тысяча четыреста тринадцать рублей 77 копеек)</t>
  </si>
  <si>
    <t xml:space="preserve">                         _________________________________________      ____________________________________</t>
  </si>
  <si>
    <t>Отчет по бюджету № 58/13-2021</t>
  </si>
  <si>
    <t>Период: с 01.01.2021 по 31.12.2021 года.</t>
  </si>
  <si>
    <t>31 марта 2022 г.</t>
  </si>
  <si>
    <t xml:space="preserve">     Валка деревьев в городских условиях: (ель, пихта, береза,лиственница,ольха) д. более 300мм</t>
  </si>
  <si>
    <t xml:space="preserve">     Разделка древесины твердых пород и лиственницы, полученной от валки леса, диамм стволов:более 32 см</t>
  </si>
  <si>
    <t xml:space="preserve">     Разделка древесины мягких пород, полученной от валки леса, диам. стволов:более 32 см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</si>
  <si>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</si>
  <si>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</si>
  <si>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Перезапуск системы отопления с регулировкой</t>
  </si>
  <si>
    <t xml:space="preserve">     Перемотка сгона со сливом стояка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</si>
  <si>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</si>
  <si>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</si>
  <si>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</si>
  <si>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</si>
  <si>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</si>
  <si>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>Текущий ремонт</t>
  </si>
  <si>
    <t xml:space="preserve">     Валка деревьев и обрезка</t>
  </si>
  <si>
    <t>101811.84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</si>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</sst>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9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Fill="1"/>
    <xf numFmtId="0" fontId="4" fillId="0" borderId="0" xfId="0" applyFont="1" applyFill="1"/>
    <xf numFmtId="0" fontId="14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2" fontId="14" fillId="0" borderId="1" xfId="0" applyNumberFormat="1" applyFont="1" applyBorder="1" applyAlignment="1">
      <alignment horizontal="center" vertical="center" wrapText="1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Fill="1" applyBorder="1" applyAlignment="1">
      <alignment vertical="top" wrapText="1"/>
    </xf>
    <xf numFmtId="0" fontId="14" fillId="0" borderId="17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5" xfId="1" applyFont="1" applyBorder="1" applyAlignment="1">
      <alignment horizontal="center" vertical="top" wrapText="1"/>
    </xf>
    <xf numFmtId="164" fontId="24" fillId="0" borderId="16" xfId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top"/>
    </xf>
    <xf numFmtId="164" fontId="22" fillId="0" borderId="15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164" fontId="22" fillId="0" borderId="15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5" borderId="0" xfId="0" applyFont="1" applyFill="1" applyAlignment="1">
      <alignment horizontal="left" vertical="top"/>
    </xf>
    <xf numFmtId="0" fontId="15" fillId="0" borderId="19" xfId="0" applyFont="1" applyBorder="1" applyAlignment="1">
      <alignment horizontal="centerContinuous" vertical="center" wrapText="1"/>
    </xf>
    <xf numFmtId="0" fontId="15" fillId="0" borderId="21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0" xfId="0" applyFont="1" applyFill="1" applyBorder="1" applyAlignment="1">
      <alignment horizontal="left" vertical="center" wrapText="1"/>
    </xf>
    <xf numFmtId="0" fontId="15" fillId="5" borderId="24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28" xfId="0" applyNumberFormat="1" applyFont="1" applyFill="1" applyBorder="1" applyAlignment="1">
      <alignment horizontal="center" vertical="center"/>
    </xf>
    <xf numFmtId="166" fontId="16" fillId="5" borderId="23" xfId="0" applyNumberFormat="1" applyFont="1" applyFill="1" applyBorder="1" applyAlignment="1">
      <alignment horizontal="center" vertical="center" wrapText="1"/>
    </xf>
    <xf numFmtId="167" fontId="15" fillId="5" borderId="24" xfId="0" applyNumberFormat="1" applyFont="1" applyFill="1" applyBorder="1" applyAlignment="1">
      <alignment horizontal="center" vertical="center"/>
    </xf>
    <xf numFmtId="166" fontId="15" fillId="5" borderId="24" xfId="0" applyNumberFormat="1" applyFont="1" applyFill="1" applyBorder="1" applyAlignment="1">
      <alignment horizontal="center" vertical="center"/>
    </xf>
    <xf numFmtId="168" fontId="1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8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2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15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  <xf numFmtId="0" fontId="14" fillId="5" borderId="2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view="pageBreakPreview" topLeftCell="A3" zoomScaleNormal="100" zoomScaleSheetLayoutView="100" workbookViewId="0">
      <selection activeCell="A25" sqref="A25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8" t="s">
        <v>92</v>
      </c>
      <c r="B1" s="158"/>
      <c r="C1" s="158"/>
      <c r="D1" s="158"/>
      <c r="E1" s="158"/>
      <c r="I1" s="3"/>
    </row>
    <row r="2" spans="1:9" ht="31.5" customHeight="1" x14ac:dyDescent="0.2">
      <c r="A2" s="157" t="s">
        <v>91</v>
      </c>
      <c r="B2" s="157"/>
      <c r="C2" s="157"/>
      <c r="D2" s="157"/>
      <c r="E2" s="157"/>
      <c r="I2" s="3"/>
    </row>
    <row r="3" spans="1:9" ht="14.25" x14ac:dyDescent="0.2">
      <c r="A3" s="21" t="s">
        <v>6</v>
      </c>
      <c r="B3" s="22"/>
      <c r="C3" s="22"/>
      <c r="D3" s="159" t="s">
        <v>7</v>
      </c>
      <c r="E3" s="15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5" customFormat="1" ht="14.25" x14ac:dyDescent="0.2">
      <c r="A6" s="41" t="s">
        <v>8</v>
      </c>
      <c r="B6" s="43"/>
      <c r="C6" s="43"/>
      <c r="D6" s="43"/>
      <c r="E6" s="43"/>
    </row>
    <row r="7" spans="1:9" s="36" customFormat="1" ht="15" x14ac:dyDescent="0.25">
      <c r="A7" s="38" t="s">
        <v>57</v>
      </c>
      <c r="B7" s="39" t="s">
        <v>23</v>
      </c>
      <c r="C7" s="39" t="s">
        <v>11</v>
      </c>
      <c r="D7" s="39">
        <f>E7</f>
        <v>753.02</v>
      </c>
      <c r="E7" s="39">
        <v>753.02</v>
      </c>
    </row>
    <row r="8" spans="1:9" s="35" customFormat="1" ht="14.25" x14ac:dyDescent="0.2">
      <c r="A8" s="41" t="s">
        <v>40</v>
      </c>
      <c r="B8" s="43"/>
      <c r="C8" s="43"/>
      <c r="D8" s="43"/>
      <c r="E8" s="43"/>
    </row>
    <row r="9" spans="1:9" s="36" customFormat="1" ht="45" x14ac:dyDescent="0.25">
      <c r="A9" s="38" t="s">
        <v>86</v>
      </c>
      <c r="B9" s="39">
        <v>2.83</v>
      </c>
      <c r="C9" s="39" t="s">
        <v>15</v>
      </c>
      <c r="D9" s="39">
        <f>E9/B9</f>
        <v>1066.4876325088339</v>
      </c>
      <c r="E9" s="39">
        <v>3018.16</v>
      </c>
    </row>
    <row r="10" spans="1:9" s="36" customFormat="1" ht="15" x14ac:dyDescent="0.25">
      <c r="A10" s="38" t="s">
        <v>58</v>
      </c>
      <c r="B10" s="39">
        <v>2000</v>
      </c>
      <c r="C10" s="39" t="s">
        <v>12</v>
      </c>
      <c r="D10" s="39">
        <f>E10/B10</f>
        <v>3.950005</v>
      </c>
      <c r="E10" s="39">
        <v>7900.01</v>
      </c>
    </row>
    <row r="11" spans="1:9" s="36" customFormat="1" ht="15" x14ac:dyDescent="0.25">
      <c r="A11" s="42" t="s">
        <v>56</v>
      </c>
      <c r="B11" s="43"/>
      <c r="C11" s="43"/>
      <c r="D11" s="43"/>
      <c r="E11" s="43"/>
    </row>
    <row r="12" spans="1:9" s="40" customFormat="1" ht="30" x14ac:dyDescent="0.25">
      <c r="A12" s="38" t="s">
        <v>59</v>
      </c>
      <c r="B12" s="39" t="s">
        <v>23</v>
      </c>
      <c r="C12" s="39" t="s">
        <v>11</v>
      </c>
      <c r="D12" s="39">
        <f>E12</f>
        <v>12266.4</v>
      </c>
      <c r="E12" s="39">
        <v>12266.4</v>
      </c>
    </row>
    <row r="13" spans="1:9" s="36" customFormat="1" ht="15" x14ac:dyDescent="0.25">
      <c r="A13" s="42" t="s">
        <v>41</v>
      </c>
      <c r="B13" s="43"/>
      <c r="C13" s="43"/>
      <c r="D13" s="43"/>
      <c r="E13" s="43"/>
    </row>
    <row r="14" spans="1:9" s="36" customFormat="1" ht="30" x14ac:dyDescent="0.25">
      <c r="A14" s="38" t="s">
        <v>60</v>
      </c>
      <c r="B14" s="39" t="s">
        <v>25</v>
      </c>
      <c r="C14" s="39" t="s">
        <v>11</v>
      </c>
      <c r="D14" s="39">
        <f>E14</f>
        <v>1897.88</v>
      </c>
      <c r="E14" s="39">
        <v>1897.88</v>
      </c>
    </row>
    <row r="15" spans="1:9" s="36" customFormat="1" ht="15" x14ac:dyDescent="0.25">
      <c r="A15" s="41" t="s">
        <v>42</v>
      </c>
      <c r="B15" s="43"/>
      <c r="C15" s="43"/>
      <c r="D15" s="43"/>
      <c r="E15" s="43"/>
    </row>
    <row r="16" spans="1:9" s="36" customFormat="1" ht="15" x14ac:dyDescent="0.25">
      <c r="A16" s="38" t="s">
        <v>61</v>
      </c>
      <c r="B16" s="39">
        <v>1</v>
      </c>
      <c r="C16" s="39" t="s">
        <v>14</v>
      </c>
      <c r="D16" s="39">
        <f t="shared" ref="D16:D34" si="0">E16/B16</f>
        <v>796.94</v>
      </c>
      <c r="E16" s="39">
        <v>796.94</v>
      </c>
    </row>
    <row r="17" spans="1:5" s="36" customFormat="1" ht="15" x14ac:dyDescent="0.25">
      <c r="A17" s="38" t="s">
        <v>62</v>
      </c>
      <c r="B17" s="39">
        <v>7.0000000000000007E-2</v>
      </c>
      <c r="C17" s="39" t="s">
        <v>16</v>
      </c>
      <c r="D17" s="39">
        <f t="shared" si="0"/>
        <v>3731</v>
      </c>
      <c r="E17" s="39">
        <v>261.17</v>
      </c>
    </row>
    <row r="18" spans="1:5" s="36" customFormat="1" ht="45" x14ac:dyDescent="0.25">
      <c r="A18" s="38" t="s">
        <v>63</v>
      </c>
      <c r="B18" s="39">
        <v>0.17</v>
      </c>
      <c r="C18" s="39" t="s">
        <v>17</v>
      </c>
      <c r="D18" s="39">
        <f t="shared" si="0"/>
        <v>1354.2352941176468</v>
      </c>
      <c r="E18" s="39">
        <v>230.22</v>
      </c>
    </row>
    <row r="19" spans="1:5" s="36" customFormat="1" ht="30" x14ac:dyDescent="0.25">
      <c r="A19" s="38" t="s">
        <v>64</v>
      </c>
      <c r="B19" s="39">
        <v>0.42</v>
      </c>
      <c r="C19" s="39" t="s">
        <v>17</v>
      </c>
      <c r="D19" s="39">
        <f t="shared" si="0"/>
        <v>1559.0952380952383</v>
      </c>
      <c r="E19" s="39">
        <v>654.82000000000005</v>
      </c>
    </row>
    <row r="20" spans="1:5" s="36" customFormat="1" ht="15" x14ac:dyDescent="0.25">
      <c r="A20" s="38" t="s">
        <v>65</v>
      </c>
      <c r="B20" s="39">
        <v>0.02</v>
      </c>
      <c r="C20" s="39" t="s">
        <v>18</v>
      </c>
      <c r="D20" s="39">
        <f t="shared" si="0"/>
        <v>22494.5</v>
      </c>
      <c r="E20" s="39">
        <v>449.89</v>
      </c>
    </row>
    <row r="21" spans="1:5" s="36" customFormat="1" ht="30" x14ac:dyDescent="0.25">
      <c r="A21" s="38" t="s">
        <v>66</v>
      </c>
      <c r="B21" s="39">
        <v>1</v>
      </c>
      <c r="C21" s="39" t="s">
        <v>14</v>
      </c>
      <c r="D21" s="39">
        <f t="shared" si="0"/>
        <v>384.58</v>
      </c>
      <c r="E21" s="39">
        <v>384.58</v>
      </c>
    </row>
    <row r="22" spans="1:5" s="36" customFormat="1" ht="30" x14ac:dyDescent="0.25">
      <c r="A22" s="38" t="s">
        <v>67</v>
      </c>
      <c r="B22" s="39">
        <v>4</v>
      </c>
      <c r="C22" s="39" t="s">
        <v>19</v>
      </c>
      <c r="D22" s="39">
        <f t="shared" si="0"/>
        <v>160.43</v>
      </c>
      <c r="E22" s="39">
        <v>641.72</v>
      </c>
    </row>
    <row r="23" spans="1:5" s="36" customFormat="1" ht="15" x14ac:dyDescent="0.25">
      <c r="A23" s="38" t="s">
        <v>68</v>
      </c>
      <c r="B23" s="39">
        <v>1</v>
      </c>
      <c r="C23" s="39" t="s">
        <v>13</v>
      </c>
      <c r="D23" s="39">
        <f t="shared" si="0"/>
        <v>2918.24</v>
      </c>
      <c r="E23" s="39">
        <v>2918.24</v>
      </c>
    </row>
    <row r="24" spans="1:5" s="36" customFormat="1" ht="15" x14ac:dyDescent="0.25">
      <c r="A24" s="38" t="s">
        <v>69</v>
      </c>
      <c r="B24" s="39">
        <v>3024</v>
      </c>
      <c r="C24" s="39" t="s">
        <v>20</v>
      </c>
      <c r="D24" s="39">
        <f t="shared" si="0"/>
        <v>1.1837962962962965</v>
      </c>
      <c r="E24" s="39">
        <v>3579.8</v>
      </c>
    </row>
    <row r="25" spans="1:5" s="36" customFormat="1" ht="15" x14ac:dyDescent="0.25">
      <c r="A25" s="38" t="s">
        <v>70</v>
      </c>
      <c r="B25" s="39">
        <v>1</v>
      </c>
      <c r="C25" s="39" t="s">
        <v>13</v>
      </c>
      <c r="D25" s="39">
        <f t="shared" si="0"/>
        <v>387.91</v>
      </c>
      <c r="E25" s="39">
        <v>387.91</v>
      </c>
    </row>
    <row r="26" spans="1:5" s="36" customFormat="1" ht="30" x14ac:dyDescent="0.25">
      <c r="A26" s="38" t="s">
        <v>71</v>
      </c>
      <c r="B26" s="39">
        <v>1</v>
      </c>
      <c r="C26" s="39" t="s">
        <v>21</v>
      </c>
      <c r="D26" s="39">
        <f t="shared" si="0"/>
        <v>438.91</v>
      </c>
      <c r="E26" s="39">
        <v>438.91</v>
      </c>
    </row>
    <row r="27" spans="1:5" s="36" customFormat="1" ht="15" x14ac:dyDescent="0.25">
      <c r="A27" s="38" t="s">
        <v>72</v>
      </c>
      <c r="B27" s="39">
        <v>28</v>
      </c>
      <c r="C27" s="39" t="s">
        <v>21</v>
      </c>
      <c r="D27" s="39">
        <f t="shared" si="0"/>
        <v>228.12357142857144</v>
      </c>
      <c r="E27" s="39">
        <v>6387.46</v>
      </c>
    </row>
    <row r="28" spans="1:5" s="36" customFormat="1" ht="15" x14ac:dyDescent="0.25">
      <c r="A28" s="41" t="s">
        <v>43</v>
      </c>
      <c r="B28" s="43"/>
      <c r="C28" s="43"/>
      <c r="D28" s="39"/>
      <c r="E28" s="43"/>
    </row>
    <row r="29" spans="1:5" s="36" customFormat="1" ht="30" x14ac:dyDescent="0.25">
      <c r="A29" s="38" t="s">
        <v>73</v>
      </c>
      <c r="B29" s="39">
        <v>0.433</v>
      </c>
      <c r="C29" s="39" t="s">
        <v>17</v>
      </c>
      <c r="D29" s="39">
        <f t="shared" si="0"/>
        <v>1705.6581986143185</v>
      </c>
      <c r="E29" s="39">
        <v>738.55</v>
      </c>
    </row>
    <row r="30" spans="1:5" s="36" customFormat="1" ht="30" x14ac:dyDescent="0.25">
      <c r="A30" s="38" t="s">
        <v>64</v>
      </c>
      <c r="B30" s="39">
        <v>0.43</v>
      </c>
      <c r="C30" s="39" t="s">
        <v>17</v>
      </c>
      <c r="D30" s="39">
        <f>E30/B30</f>
        <v>1613.6976744186047</v>
      </c>
      <c r="E30" s="39">
        <v>693.89</v>
      </c>
    </row>
    <row r="31" spans="1:5" s="36" customFormat="1" ht="30" x14ac:dyDescent="0.25">
      <c r="A31" s="38" t="s">
        <v>74</v>
      </c>
      <c r="B31" s="39">
        <v>30</v>
      </c>
      <c r="C31" s="39" t="s">
        <v>75</v>
      </c>
      <c r="D31" s="39">
        <f t="shared" si="0"/>
        <v>31.294666666666668</v>
      </c>
      <c r="E31" s="39">
        <v>938.84</v>
      </c>
    </row>
    <row r="32" spans="1:5" s="36" customFormat="1" ht="15" x14ac:dyDescent="0.25">
      <c r="A32" s="41" t="s">
        <v>44</v>
      </c>
      <c r="B32" s="43"/>
      <c r="C32" s="43"/>
      <c r="D32" s="43"/>
      <c r="E32" s="43"/>
    </row>
    <row r="33" spans="1:5" s="36" customFormat="1" ht="30" x14ac:dyDescent="0.25">
      <c r="A33" s="38" t="s">
        <v>87</v>
      </c>
      <c r="B33" s="39">
        <v>1</v>
      </c>
      <c r="C33" s="39" t="s">
        <v>88</v>
      </c>
      <c r="D33" s="39">
        <f t="shared" si="0"/>
        <v>140.04</v>
      </c>
      <c r="E33" s="39">
        <v>140.04</v>
      </c>
    </row>
    <row r="34" spans="1:5" s="36" customFormat="1" ht="15" x14ac:dyDescent="0.25">
      <c r="A34" s="38" t="s">
        <v>76</v>
      </c>
      <c r="B34" s="39">
        <v>2</v>
      </c>
      <c r="C34" s="39" t="s">
        <v>13</v>
      </c>
      <c r="D34" s="39">
        <f t="shared" si="0"/>
        <v>936.9</v>
      </c>
      <c r="E34" s="39">
        <v>1873.8</v>
      </c>
    </row>
    <row r="35" spans="1:5" s="36" customFormat="1" ht="15" x14ac:dyDescent="0.25">
      <c r="A35" s="41" t="s">
        <v>45</v>
      </c>
      <c r="B35" s="43"/>
      <c r="C35" s="43"/>
      <c r="D35" s="43"/>
      <c r="E35" s="43"/>
    </row>
    <row r="36" spans="1:5" s="36" customFormat="1" ht="15" x14ac:dyDescent="0.25">
      <c r="A36" s="38" t="s">
        <v>77</v>
      </c>
      <c r="B36" s="39" t="s">
        <v>24</v>
      </c>
      <c r="C36" s="39" t="s">
        <v>11</v>
      </c>
      <c r="D36" s="39">
        <f>E36</f>
        <v>1442.46</v>
      </c>
      <c r="E36" s="39">
        <v>1442.46</v>
      </c>
    </row>
    <row r="37" spans="1:5" s="36" customFormat="1" ht="15" x14ac:dyDescent="0.25">
      <c r="A37" s="41" t="s">
        <v>46</v>
      </c>
      <c r="B37" s="43"/>
      <c r="C37" s="43"/>
      <c r="D37" s="43"/>
      <c r="E37" s="43"/>
    </row>
    <row r="38" spans="1:5" s="36" customFormat="1" ht="15" x14ac:dyDescent="0.25">
      <c r="A38" s="38" t="s">
        <v>81</v>
      </c>
      <c r="B38" s="39" t="s">
        <v>26</v>
      </c>
      <c r="C38" s="39" t="s">
        <v>12</v>
      </c>
      <c r="D38" s="39">
        <f>E38</f>
        <v>6439.92</v>
      </c>
      <c r="E38" s="39">
        <v>6439.92</v>
      </c>
    </row>
    <row r="39" spans="1:5" s="36" customFormat="1" ht="15" x14ac:dyDescent="0.25">
      <c r="A39" s="41" t="s">
        <v>9</v>
      </c>
      <c r="B39" s="43"/>
      <c r="C39" s="43"/>
      <c r="D39" s="43"/>
      <c r="E39" s="43"/>
    </row>
    <row r="40" spans="1:5" s="36" customFormat="1" ht="15" x14ac:dyDescent="0.25">
      <c r="A40" s="38" t="s">
        <v>78</v>
      </c>
      <c r="B40" s="39" t="s">
        <v>26</v>
      </c>
      <c r="C40" s="39" t="s">
        <v>12</v>
      </c>
      <c r="D40" s="39">
        <f>E40</f>
        <v>24962.16</v>
      </c>
      <c r="E40" s="39">
        <v>24962.16</v>
      </c>
    </row>
    <row r="41" spans="1:5" s="36" customFormat="1" ht="15" x14ac:dyDescent="0.25">
      <c r="A41" s="41" t="s">
        <v>10</v>
      </c>
      <c r="B41" s="43"/>
      <c r="C41" s="43"/>
      <c r="D41" s="43"/>
      <c r="E41" s="43"/>
    </row>
    <row r="42" spans="1:5" s="36" customFormat="1" ht="15" x14ac:dyDescent="0.25">
      <c r="A42" s="38" t="s">
        <v>79</v>
      </c>
      <c r="B42" s="39" t="s">
        <v>23</v>
      </c>
      <c r="C42" s="39" t="s">
        <v>11</v>
      </c>
      <c r="D42" s="39">
        <f>E42</f>
        <v>9242.74</v>
      </c>
      <c r="E42" s="39">
        <v>9242.74</v>
      </c>
    </row>
    <row r="43" spans="1:5" ht="14.25" x14ac:dyDescent="0.2">
      <c r="A43" s="31" t="s">
        <v>27</v>
      </c>
      <c r="B43" s="37" t="s">
        <v>22</v>
      </c>
      <c r="C43" s="32"/>
      <c r="D43" s="37"/>
      <c r="E43" s="33">
        <f>SUM(E6:E42)</f>
        <v>89439.530000000013</v>
      </c>
    </row>
    <row r="44" spans="1:5" ht="15" x14ac:dyDescent="0.2">
      <c r="D44" s="13"/>
    </row>
    <row r="45" spans="1:5" ht="15" x14ac:dyDescent="0.2">
      <c r="A45" s="13" t="s">
        <v>33</v>
      </c>
      <c r="B45" s="13"/>
      <c r="C45" s="13"/>
      <c r="D45" s="13"/>
      <c r="E45" s="13"/>
    </row>
    <row r="46" spans="1:5" ht="15" x14ac:dyDescent="0.2">
      <c r="A46" s="13" t="s">
        <v>89</v>
      </c>
      <c r="B46" s="13"/>
      <c r="C46" s="13"/>
      <c r="D46" s="13"/>
      <c r="E46" s="13"/>
    </row>
    <row r="47" spans="1:5" ht="15" x14ac:dyDescent="0.2">
      <c r="A47" s="13" t="s">
        <v>34</v>
      </c>
      <c r="B47" s="13"/>
      <c r="C47" s="13"/>
      <c r="D47" s="13"/>
      <c r="E47" s="13"/>
    </row>
    <row r="48" spans="1:5" ht="15" x14ac:dyDescent="0.2">
      <c r="A48" s="13" t="s">
        <v>35</v>
      </c>
      <c r="B48" s="13"/>
      <c r="C48" s="13"/>
      <c r="D48" s="14"/>
      <c r="E48" s="13"/>
    </row>
    <row r="49" spans="1:5" ht="15" customHeight="1" x14ac:dyDescent="0.2">
      <c r="A49" s="34" t="s">
        <v>82</v>
      </c>
      <c r="B49" s="14"/>
      <c r="C49" s="14"/>
      <c r="E49" s="14"/>
    </row>
    <row r="50" spans="1:5" ht="15" x14ac:dyDescent="0.25">
      <c r="A50" s="34" t="s">
        <v>83</v>
      </c>
      <c r="D50" s="2"/>
    </row>
    <row r="51" spans="1:5" ht="15" x14ac:dyDescent="0.25">
      <c r="A51" s="34"/>
      <c r="D51" s="2"/>
    </row>
    <row r="52" spans="1:5" ht="15" x14ac:dyDescent="0.25">
      <c r="A52" s="6" t="s">
        <v>28</v>
      </c>
      <c r="B52" s="2"/>
      <c r="C52" s="2"/>
      <c r="D52" s="2"/>
      <c r="E52" s="2"/>
    </row>
    <row r="53" spans="1:5" ht="15" x14ac:dyDescent="0.25">
      <c r="A53" s="6"/>
      <c r="B53" s="2"/>
      <c r="C53" s="2"/>
      <c r="D53" s="15"/>
      <c r="E53" s="2"/>
    </row>
    <row r="54" spans="1:5" ht="15" x14ac:dyDescent="0.25">
      <c r="A54" s="156" t="s">
        <v>53</v>
      </c>
      <c r="B54" s="156"/>
      <c r="C54" s="15" t="s">
        <v>32</v>
      </c>
      <c r="D54" s="4"/>
      <c r="E54" s="5"/>
    </row>
    <row r="55" spans="1:5" ht="15" x14ac:dyDescent="0.25">
      <c r="A55" s="160" t="s">
        <v>54</v>
      </c>
      <c r="B55" s="160"/>
      <c r="C55" s="4" t="s">
        <v>29</v>
      </c>
      <c r="D55" s="2"/>
      <c r="E55" s="2"/>
    </row>
    <row r="56" spans="1:5" ht="15" x14ac:dyDescent="0.25">
      <c r="A56" s="6"/>
      <c r="B56" s="2"/>
      <c r="C56" s="2"/>
      <c r="D56" s="15"/>
      <c r="E56" s="2"/>
    </row>
    <row r="57" spans="1:5" ht="15" x14ac:dyDescent="0.25">
      <c r="A57" s="156" t="s">
        <v>31</v>
      </c>
      <c r="B57" s="156"/>
      <c r="C57" s="15" t="s">
        <v>32</v>
      </c>
      <c r="D57" s="4"/>
      <c r="E57" s="2"/>
    </row>
    <row r="58" spans="1:5" ht="15" x14ac:dyDescent="0.25">
      <c r="A58" s="16" t="s">
        <v>30</v>
      </c>
      <c r="B58" s="5"/>
      <c r="C58" s="4" t="s">
        <v>29</v>
      </c>
      <c r="D58" s="2"/>
      <c r="E58" s="2"/>
    </row>
    <row r="59" spans="1:5" ht="15" x14ac:dyDescent="0.25">
      <c r="A59" s="2"/>
      <c r="B59" s="2"/>
      <c r="C59" s="2"/>
      <c r="E59" s="2"/>
    </row>
  </sheetData>
  <mergeCells count="6">
    <mergeCell ref="A57:B57"/>
    <mergeCell ref="A2:E2"/>
    <mergeCell ref="A1:E1"/>
    <mergeCell ref="D3:E3"/>
    <mergeCell ref="A55:B55"/>
    <mergeCell ref="A54:B5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0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B8" sqref="B8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61" t="s">
        <v>90</v>
      </c>
      <c r="B1" s="161"/>
      <c r="C1" s="161"/>
      <c r="D1" s="161"/>
    </row>
    <row r="2" spans="1:4" x14ac:dyDescent="0.25">
      <c r="A2" s="7"/>
      <c r="B2" s="7"/>
      <c r="C2" s="7"/>
      <c r="D2" s="7"/>
    </row>
    <row r="3" spans="1:4" x14ac:dyDescent="0.25">
      <c r="A3" s="8" t="s">
        <v>52</v>
      </c>
      <c r="B3" s="9"/>
      <c r="C3" s="169"/>
      <c r="D3" s="169"/>
    </row>
    <row r="4" spans="1:4" x14ac:dyDescent="0.25">
      <c r="A4" s="8"/>
      <c r="B4" s="9"/>
      <c r="C4" s="12"/>
      <c r="D4" s="12"/>
    </row>
    <row r="5" spans="1:4" x14ac:dyDescent="0.25">
      <c r="A5" s="24" t="s">
        <v>36</v>
      </c>
      <c r="B5" s="24" t="s">
        <v>37</v>
      </c>
      <c r="C5" s="25" t="s">
        <v>38</v>
      </c>
      <c r="D5" s="25" t="s">
        <v>39</v>
      </c>
    </row>
    <row r="6" spans="1:4" x14ac:dyDescent="0.25">
      <c r="A6" s="28" t="s">
        <v>80</v>
      </c>
      <c r="B6" s="162">
        <v>200661.57</v>
      </c>
      <c r="C6" s="163"/>
      <c r="D6" s="164"/>
    </row>
    <row r="7" spans="1:4" ht="15.75" customHeight="1" x14ac:dyDescent="0.25">
      <c r="A7" s="29" t="s">
        <v>51</v>
      </c>
      <c r="B7" s="27" t="s">
        <v>22</v>
      </c>
      <c r="C7" s="27">
        <v>80160.960000000006</v>
      </c>
      <c r="D7" s="27">
        <v>101335.27</v>
      </c>
    </row>
    <row r="8" spans="1:4" x14ac:dyDescent="0.25">
      <c r="A8" s="29" t="s">
        <v>55</v>
      </c>
      <c r="B8" s="27" t="s">
        <v>22</v>
      </c>
      <c r="C8" s="27">
        <v>12266.4</v>
      </c>
      <c r="D8" s="27">
        <v>16407.34</v>
      </c>
    </row>
    <row r="9" spans="1:4" x14ac:dyDescent="0.25">
      <c r="A9" s="29" t="s">
        <v>8</v>
      </c>
      <c r="B9" s="27">
        <v>753.02</v>
      </c>
      <c r="C9" s="27" t="s">
        <v>22</v>
      </c>
      <c r="D9" s="27" t="s">
        <v>22</v>
      </c>
    </row>
    <row r="10" spans="1:4" x14ac:dyDescent="0.25">
      <c r="A10" s="29" t="s">
        <v>40</v>
      </c>
      <c r="B10" s="27">
        <v>10918.17</v>
      </c>
      <c r="C10" s="27" t="s">
        <v>22</v>
      </c>
      <c r="D10" s="27" t="s">
        <v>22</v>
      </c>
    </row>
    <row r="11" spans="1:4" ht="15" customHeight="1" x14ac:dyDescent="0.25">
      <c r="A11" s="29" t="s">
        <v>56</v>
      </c>
      <c r="B11" s="27">
        <v>12266.4</v>
      </c>
      <c r="C11" s="27" t="s">
        <v>22</v>
      </c>
      <c r="D11" s="27" t="s">
        <v>22</v>
      </c>
    </row>
    <row r="12" spans="1:4" ht="25.5" x14ac:dyDescent="0.25">
      <c r="A12" s="29" t="s">
        <v>41</v>
      </c>
      <c r="B12" s="27">
        <v>1897.88</v>
      </c>
      <c r="C12" s="27" t="s">
        <v>22</v>
      </c>
      <c r="D12" s="27" t="s">
        <v>22</v>
      </c>
    </row>
    <row r="13" spans="1:4" ht="15" customHeight="1" x14ac:dyDescent="0.25">
      <c r="A13" s="29" t="s">
        <v>42</v>
      </c>
      <c r="B13" s="27">
        <v>17131.669999999998</v>
      </c>
      <c r="C13" s="27" t="s">
        <v>22</v>
      </c>
      <c r="D13" s="27" t="s">
        <v>22</v>
      </c>
    </row>
    <row r="14" spans="1:4" x14ac:dyDescent="0.25">
      <c r="A14" s="29" t="s">
        <v>43</v>
      </c>
      <c r="B14" s="27">
        <v>2371.2800000000002</v>
      </c>
      <c r="C14" s="27" t="s">
        <v>22</v>
      </c>
      <c r="D14" s="27" t="s">
        <v>22</v>
      </c>
    </row>
    <row r="15" spans="1:4" x14ac:dyDescent="0.25">
      <c r="A15" s="29" t="s">
        <v>44</v>
      </c>
      <c r="B15" s="27">
        <v>2013.84</v>
      </c>
      <c r="C15" s="27" t="s">
        <v>22</v>
      </c>
      <c r="D15" s="27" t="s">
        <v>22</v>
      </c>
    </row>
    <row r="16" spans="1:4" x14ac:dyDescent="0.25">
      <c r="A16" s="29" t="s">
        <v>45</v>
      </c>
      <c r="B16" s="27">
        <v>1442.46</v>
      </c>
      <c r="C16" s="27" t="s">
        <v>22</v>
      </c>
      <c r="D16" s="27" t="s">
        <v>22</v>
      </c>
    </row>
    <row r="17" spans="1:4" ht="15" customHeight="1" x14ac:dyDescent="0.25">
      <c r="A17" s="29" t="s">
        <v>46</v>
      </c>
      <c r="B17" s="27">
        <v>6439.92</v>
      </c>
      <c r="C17" s="27" t="s">
        <v>22</v>
      </c>
      <c r="D17" s="27" t="s">
        <v>22</v>
      </c>
    </row>
    <row r="18" spans="1:4" ht="15" customHeight="1" x14ac:dyDescent="0.25">
      <c r="A18" s="29" t="s">
        <v>9</v>
      </c>
      <c r="B18" s="27">
        <v>24962.16</v>
      </c>
      <c r="C18" s="27" t="s">
        <v>22</v>
      </c>
      <c r="D18" s="27" t="s">
        <v>22</v>
      </c>
    </row>
    <row r="19" spans="1:4" ht="15" customHeight="1" x14ac:dyDescent="0.25">
      <c r="A19" s="29" t="s">
        <v>10</v>
      </c>
      <c r="B19" s="27">
        <v>9242.74</v>
      </c>
      <c r="C19" s="27" t="s">
        <v>22</v>
      </c>
      <c r="D19" s="27" t="s">
        <v>22</v>
      </c>
    </row>
    <row r="20" spans="1:4" x14ac:dyDescent="0.25">
      <c r="A20" s="26" t="s">
        <v>27</v>
      </c>
      <c r="B20" s="30">
        <f>SUM(B7:B19)</f>
        <v>89439.54</v>
      </c>
      <c r="C20" s="30">
        <f>SUM(C7:C19)</f>
        <v>92427.36</v>
      </c>
      <c r="D20" s="30">
        <f>SUM(D7:D19)</f>
        <v>117742.61</v>
      </c>
    </row>
    <row r="21" spans="1:4" s="11" customFormat="1" ht="24.75" customHeight="1" x14ac:dyDescent="0.25">
      <c r="A21" s="165" t="s">
        <v>84</v>
      </c>
      <c r="B21" s="166"/>
      <c r="C21" s="166"/>
      <c r="D21" s="167"/>
    </row>
    <row r="22" spans="1:4" s="11" customFormat="1" ht="24.75" customHeight="1" x14ac:dyDescent="0.25">
      <c r="A22" s="168" t="s">
        <v>85</v>
      </c>
      <c r="B22" s="168"/>
      <c r="C22" s="168"/>
      <c r="D22" s="168"/>
    </row>
    <row r="23" spans="1:4" s="11" customFormat="1" ht="24.75" customHeight="1" x14ac:dyDescent="0.25">
      <c r="A23" s="2"/>
      <c r="B23" s="2"/>
      <c r="C23" s="2"/>
      <c r="D23" s="2"/>
    </row>
    <row r="24" spans="1:4" x14ac:dyDescent="0.25">
      <c r="A24" s="10" t="s">
        <v>49</v>
      </c>
      <c r="B24" s="9"/>
      <c r="C24" s="9"/>
      <c r="D24" s="7"/>
    </row>
    <row r="25" spans="1:4" ht="22.5" customHeight="1" x14ac:dyDescent="0.25">
      <c r="A25" s="9" t="s">
        <v>50</v>
      </c>
      <c r="B25" s="9"/>
      <c r="C25" s="9"/>
      <c r="D25" s="7"/>
    </row>
    <row r="26" spans="1:4" ht="22.5" customHeight="1" x14ac:dyDescent="0.25">
      <c r="A26" s="10" t="s">
        <v>47</v>
      </c>
      <c r="B26" s="9"/>
      <c r="C26" s="9"/>
      <c r="D26" s="7"/>
    </row>
    <row r="27" spans="1:4" ht="22.5" customHeight="1" x14ac:dyDescent="0.25">
      <c r="A27" s="10" t="s">
        <v>48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1" t="s">
        <v>119</v>
      </c>
      <c r="B1" s="161"/>
      <c r="C1" s="161"/>
      <c r="D1" s="161"/>
      <c r="E1" s="161"/>
      <c r="F1" s="16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93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3" t="s">
        <v>94</v>
      </c>
      <c r="B5" s="173"/>
      <c r="C5" s="173"/>
      <c r="D5" s="173"/>
      <c r="E5" s="173"/>
      <c r="F5" s="173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7" t="s">
        <v>95</v>
      </c>
      <c r="B6" s="98">
        <v>2</v>
      </c>
      <c r="C6" s="97" t="s">
        <v>96</v>
      </c>
      <c r="D6" s="99">
        <v>511.1</v>
      </c>
      <c r="E6" s="97" t="s">
        <v>97</v>
      </c>
      <c r="F6" s="100">
        <v>479.8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4"/>
      <c r="R6" s="175"/>
      <c r="S6" s="56"/>
    </row>
    <row r="7" spans="1:19" s="59" customFormat="1" ht="32.25" customHeight="1" x14ac:dyDescent="0.25">
      <c r="A7" s="97" t="s">
        <v>98</v>
      </c>
      <c r="B7" s="98">
        <v>1</v>
      </c>
      <c r="C7" s="97" t="s">
        <v>99</v>
      </c>
      <c r="D7" s="99">
        <v>0</v>
      </c>
      <c r="E7" s="97" t="s">
        <v>100</v>
      </c>
      <c r="F7" s="100">
        <v>309.60000000000002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4"/>
      <c r="R7" s="176"/>
      <c r="S7" s="58"/>
    </row>
    <row r="8" spans="1:19" s="59" customFormat="1" ht="33.75" customHeight="1" x14ac:dyDescent="0.25">
      <c r="A8" s="77" t="s">
        <v>101</v>
      </c>
      <c r="B8" s="98">
        <v>8</v>
      </c>
      <c r="C8" s="97" t="s">
        <v>102</v>
      </c>
      <c r="D8" s="100">
        <v>47.1</v>
      </c>
      <c r="E8" s="97" t="s">
        <v>103</v>
      </c>
      <c r="F8" s="100">
        <v>76.099999999999994</v>
      </c>
      <c r="G8" s="48"/>
      <c r="H8" s="50"/>
      <c r="I8" s="51"/>
      <c r="J8" s="52"/>
      <c r="K8" s="61"/>
      <c r="L8" s="54"/>
      <c r="M8" s="54"/>
      <c r="N8" s="54"/>
      <c r="O8" s="54"/>
      <c r="P8" s="55"/>
      <c r="Q8" s="174"/>
      <c r="R8" s="175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61"/>
      <c r="L9" s="54"/>
      <c r="M9" s="54"/>
      <c r="N9" s="54"/>
      <c r="O9" s="54"/>
      <c r="P9" s="48"/>
      <c r="Q9" s="61"/>
      <c r="R9" s="6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77" t="s">
        <v>104</v>
      </c>
      <c r="B11" s="178"/>
      <c r="C11" s="178"/>
      <c r="D11" s="178"/>
      <c r="E11" s="179"/>
      <c r="F11" s="70" t="s">
        <v>105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2" customFormat="1" ht="30" customHeight="1" x14ac:dyDescent="0.25">
      <c r="A12" s="180" t="s">
        <v>120</v>
      </c>
      <c r="B12" s="181"/>
      <c r="C12" s="181"/>
      <c r="D12" s="181"/>
      <c r="E12" s="182"/>
      <c r="F12" s="90">
        <v>191347.41</v>
      </c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</row>
    <row r="13" spans="1:19" s="92" customFormat="1" ht="30" customHeight="1" x14ac:dyDescent="0.25">
      <c r="A13" s="183" t="s">
        <v>106</v>
      </c>
      <c r="B13" s="184"/>
      <c r="C13" s="184"/>
      <c r="D13" s="184"/>
      <c r="E13" s="185"/>
      <c r="F13" s="93">
        <f>-172358.5+F12</f>
        <v>18988.910000000003</v>
      </c>
      <c r="G13" s="94"/>
    </row>
    <row r="14" spans="1:19" s="92" customFormat="1" ht="30" customHeight="1" x14ac:dyDescent="0.25">
      <c r="A14" s="183" t="s">
        <v>107</v>
      </c>
      <c r="B14" s="184"/>
      <c r="C14" s="184"/>
      <c r="D14" s="184"/>
      <c r="E14" s="185"/>
      <c r="F14" s="93">
        <v>16622</v>
      </c>
    </row>
    <row r="15" spans="1:19" s="92" customFormat="1" ht="30" customHeight="1" x14ac:dyDescent="0.25">
      <c r="A15" s="183" t="s">
        <v>108</v>
      </c>
      <c r="B15" s="184"/>
      <c r="C15" s="184"/>
      <c r="D15" s="184"/>
      <c r="E15" s="185"/>
      <c r="F15" s="95">
        <f>SUM(F16:F18)</f>
        <v>92427.36</v>
      </c>
    </row>
    <row r="16" spans="1:19" s="69" customFormat="1" ht="27" customHeight="1" x14ac:dyDescent="0.25">
      <c r="A16" s="170" t="s">
        <v>109</v>
      </c>
      <c r="B16" s="171"/>
      <c r="C16" s="171"/>
      <c r="D16" s="171"/>
      <c r="E16" s="172"/>
      <c r="F16" s="89">
        <v>92427.36</v>
      </c>
    </row>
    <row r="17" spans="1:19" s="69" customFormat="1" ht="24.75" hidden="1" customHeight="1" x14ac:dyDescent="0.25">
      <c r="A17" s="170" t="s">
        <v>110</v>
      </c>
      <c r="B17" s="171"/>
      <c r="C17" s="171"/>
      <c r="D17" s="171"/>
      <c r="E17" s="172"/>
      <c r="F17" s="89"/>
    </row>
    <row r="18" spans="1:19" s="69" customFormat="1" ht="30" hidden="1" customHeight="1" x14ac:dyDescent="0.25">
      <c r="A18" s="170" t="s">
        <v>111</v>
      </c>
      <c r="B18" s="171"/>
      <c r="C18" s="171"/>
      <c r="D18" s="171"/>
      <c r="E18" s="172"/>
      <c r="F18" s="89"/>
    </row>
    <row r="19" spans="1:19" s="92" customFormat="1" ht="30" customHeight="1" x14ac:dyDescent="0.25">
      <c r="A19" s="183" t="s">
        <v>112</v>
      </c>
      <c r="B19" s="184"/>
      <c r="C19" s="184"/>
      <c r="D19" s="184"/>
      <c r="E19" s="185"/>
      <c r="F19" s="95">
        <f>SUM(F20:F22)</f>
        <v>94331.32</v>
      </c>
    </row>
    <row r="20" spans="1:19" s="69" customFormat="1" ht="29.25" customHeight="1" x14ac:dyDescent="0.25">
      <c r="A20" s="170" t="s">
        <v>109</v>
      </c>
      <c r="B20" s="171"/>
      <c r="C20" s="171"/>
      <c r="D20" s="171"/>
      <c r="E20" s="172"/>
      <c r="F20" s="89">
        <v>94331.32</v>
      </c>
    </row>
    <row r="21" spans="1:19" s="69" customFormat="1" ht="30" hidden="1" customHeight="1" x14ac:dyDescent="0.25">
      <c r="A21" s="170" t="s">
        <v>110</v>
      </c>
      <c r="B21" s="171"/>
      <c r="C21" s="171"/>
      <c r="D21" s="171"/>
      <c r="E21" s="172"/>
      <c r="F21" s="89"/>
    </row>
    <row r="22" spans="1:19" s="72" customFormat="1" ht="30" hidden="1" customHeight="1" x14ac:dyDescent="0.2">
      <c r="A22" s="170" t="s">
        <v>111</v>
      </c>
      <c r="B22" s="171"/>
      <c r="C22" s="171"/>
      <c r="D22" s="171"/>
      <c r="E22" s="172"/>
      <c r="F22" s="8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96" customFormat="1" ht="30" customHeight="1" x14ac:dyDescent="0.25">
      <c r="A23" s="183" t="s">
        <v>113</v>
      </c>
      <c r="B23" s="184"/>
      <c r="C23" s="184"/>
      <c r="D23" s="184"/>
      <c r="E23" s="185"/>
      <c r="F23" s="95">
        <f>F13+F19</f>
        <v>113320.23000000001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6" customFormat="1" ht="30" customHeight="1" x14ac:dyDescent="0.25">
      <c r="A24" s="183" t="s">
        <v>114</v>
      </c>
      <c r="B24" s="184"/>
      <c r="C24" s="184"/>
      <c r="D24" s="184"/>
      <c r="E24" s="185"/>
      <c r="F24" s="95">
        <f>'Акт (2)'!E52</f>
        <v>93723.321999999986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6" customFormat="1" ht="30" customHeight="1" x14ac:dyDescent="0.25">
      <c r="A25" s="183" t="s">
        <v>115</v>
      </c>
      <c r="B25" s="184"/>
      <c r="C25" s="184"/>
      <c r="D25" s="184"/>
      <c r="E25" s="185"/>
      <c r="F25" s="95">
        <f>F23-F24</f>
        <v>19596.908000000025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96" customFormat="1" ht="30" customHeight="1" x14ac:dyDescent="0.25">
      <c r="A26" s="183" t="s">
        <v>116</v>
      </c>
      <c r="B26" s="184"/>
      <c r="C26" s="184"/>
      <c r="D26" s="184"/>
      <c r="E26" s="185"/>
      <c r="F26" s="93">
        <f>F14+F15-F19</f>
        <v>14718.039999999994</v>
      </c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</row>
    <row r="27" spans="1:19" s="72" customFormat="1" ht="11.45" customHeight="1" x14ac:dyDescent="0.25">
      <c r="A27" s="73"/>
      <c r="B27" s="73"/>
      <c r="C27" s="73"/>
      <c r="D27" s="73"/>
      <c r="E27" s="73"/>
      <c r="F27" s="73"/>
    </row>
    <row r="28" spans="1:19" s="74" customFormat="1" ht="64.5" customHeight="1" x14ac:dyDescent="0.2">
      <c r="A28" s="186" t="s">
        <v>117</v>
      </c>
      <c r="B28" s="186"/>
      <c r="C28" s="186"/>
      <c r="D28" s="186"/>
    </row>
    <row r="29" spans="1:19" s="2" customFormat="1" ht="21.75" customHeight="1" x14ac:dyDescent="0.25">
      <c r="A29" s="187" t="s">
        <v>118</v>
      </c>
      <c r="B29" s="187"/>
      <c r="C29" s="187"/>
      <c r="D29" s="187"/>
    </row>
    <row r="30" spans="1:19" s="2" customFormat="1" ht="22.5" customHeight="1" x14ac:dyDescent="0.25">
      <c r="A30" s="186" t="s">
        <v>47</v>
      </c>
      <c r="B30" s="186"/>
      <c r="C30" s="186"/>
      <c r="D30" s="186"/>
    </row>
    <row r="31" spans="1:19" s="2" customFormat="1" ht="22.5" customHeight="1" x14ac:dyDescent="0.25">
      <c r="A31" s="186" t="s">
        <v>48</v>
      </c>
      <c r="B31" s="186"/>
      <c r="C31" s="186"/>
      <c r="D31" s="44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view="pageBreakPreview" topLeftCell="A43" zoomScaleNormal="100" zoomScaleSheetLayoutView="100" workbookViewId="0">
      <selection activeCell="A50" sqref="A50:XFD5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8" t="s">
        <v>121</v>
      </c>
      <c r="B1" s="158"/>
      <c r="C1" s="158"/>
      <c r="D1" s="158"/>
      <c r="E1" s="158"/>
      <c r="I1" s="3"/>
    </row>
    <row r="2" spans="1:9" ht="31.5" customHeight="1" x14ac:dyDescent="0.2">
      <c r="A2" s="157" t="s">
        <v>91</v>
      </c>
      <c r="B2" s="157"/>
      <c r="C2" s="157"/>
      <c r="D2" s="157"/>
      <c r="E2" s="157"/>
      <c r="I2" s="3"/>
    </row>
    <row r="3" spans="1:9" ht="14.25" x14ac:dyDescent="0.2">
      <c r="A3" s="21" t="s">
        <v>6</v>
      </c>
      <c r="B3" s="75"/>
      <c r="C3" s="75"/>
      <c r="D3" s="159" t="s">
        <v>122</v>
      </c>
      <c r="E3" s="159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79" customFormat="1" ht="14.25" x14ac:dyDescent="0.25">
      <c r="A6" s="37" t="s">
        <v>8</v>
      </c>
      <c r="B6" s="85"/>
      <c r="C6" s="85"/>
      <c r="D6" s="85"/>
      <c r="E6" s="85"/>
      <c r="F6" s="78"/>
      <c r="G6" s="78"/>
      <c r="H6" s="78"/>
      <c r="I6" s="78"/>
    </row>
    <row r="7" spans="1:9" s="40" customFormat="1" ht="15" x14ac:dyDescent="0.25">
      <c r="A7" s="38" t="s">
        <v>57</v>
      </c>
      <c r="B7" s="81" t="s">
        <v>23</v>
      </c>
      <c r="C7" s="81" t="s">
        <v>11</v>
      </c>
      <c r="D7" s="82">
        <f>E7</f>
        <v>797.32</v>
      </c>
      <c r="E7" s="82">
        <v>797.32</v>
      </c>
    </row>
    <row r="8" spans="1:9" s="79" customFormat="1" ht="14.25" x14ac:dyDescent="0.25">
      <c r="A8" s="37" t="s">
        <v>40</v>
      </c>
      <c r="B8" s="85"/>
      <c r="C8" s="85"/>
      <c r="D8" s="85"/>
      <c r="E8" s="85"/>
      <c r="F8" s="78"/>
      <c r="G8" s="78"/>
      <c r="H8" s="78"/>
      <c r="I8" s="78"/>
    </row>
    <row r="9" spans="1:9" s="40" customFormat="1" ht="30" x14ac:dyDescent="0.25">
      <c r="A9" s="38" t="s">
        <v>123</v>
      </c>
      <c r="B9" s="83">
        <v>0.16800000000000001</v>
      </c>
      <c r="C9" s="81" t="s">
        <v>124</v>
      </c>
      <c r="D9" s="39">
        <f>E9/B9</f>
        <v>4741.6071428571431</v>
      </c>
      <c r="E9" s="82">
        <v>796.59</v>
      </c>
    </row>
    <row r="10" spans="1:9" s="79" customFormat="1" ht="30" customHeight="1" x14ac:dyDescent="0.25">
      <c r="A10" s="37" t="s">
        <v>56</v>
      </c>
      <c r="B10" s="85"/>
      <c r="C10" s="85"/>
      <c r="D10" s="85"/>
      <c r="E10" s="85"/>
      <c r="F10" s="78"/>
      <c r="G10" s="78"/>
      <c r="H10" s="78"/>
      <c r="I10" s="78"/>
    </row>
    <row r="11" spans="1:9" s="40" customFormat="1" ht="30" x14ac:dyDescent="0.25">
      <c r="A11" s="38" t="s">
        <v>125</v>
      </c>
      <c r="B11" s="81" t="s">
        <v>23</v>
      </c>
      <c r="C11" s="81" t="s">
        <v>11</v>
      </c>
      <c r="D11" s="82">
        <f>E11</f>
        <v>12266.4</v>
      </c>
      <c r="E11" s="82">
        <v>12266.4</v>
      </c>
    </row>
    <row r="12" spans="1:9" s="79" customFormat="1" ht="14.25" x14ac:dyDescent="0.25">
      <c r="A12" s="37" t="s">
        <v>126</v>
      </c>
      <c r="B12" s="85"/>
      <c r="C12" s="85"/>
      <c r="D12" s="85"/>
      <c r="E12" s="85"/>
      <c r="F12" s="78"/>
      <c r="G12" s="78"/>
      <c r="H12" s="78"/>
      <c r="I12" s="78"/>
    </row>
    <row r="13" spans="1:9" s="40" customFormat="1" ht="15" x14ac:dyDescent="0.25">
      <c r="A13" s="38" t="s">
        <v>127</v>
      </c>
      <c r="B13" s="81" t="s">
        <v>150</v>
      </c>
      <c r="C13" s="81" t="s">
        <v>11</v>
      </c>
      <c r="D13" s="82">
        <f>E13</f>
        <v>3609</v>
      </c>
      <c r="E13" s="82">
        <v>3609</v>
      </c>
    </row>
    <row r="14" spans="1:9" s="79" customFormat="1" ht="30" customHeight="1" x14ac:dyDescent="0.25">
      <c r="A14" s="37" t="s">
        <v>41</v>
      </c>
      <c r="B14" s="85"/>
      <c r="C14" s="85"/>
      <c r="D14" s="85"/>
      <c r="E14" s="85"/>
      <c r="F14" s="78"/>
      <c r="G14" s="78"/>
      <c r="H14" s="78"/>
      <c r="I14" s="78"/>
    </row>
    <row r="15" spans="1:9" s="40" customFormat="1" ht="30" x14ac:dyDescent="0.25">
      <c r="A15" s="38" t="s">
        <v>60</v>
      </c>
      <c r="B15" s="81" t="s">
        <v>25</v>
      </c>
      <c r="C15" s="81" t="s">
        <v>11</v>
      </c>
      <c r="D15" s="82">
        <f>E15</f>
        <v>3067.49</v>
      </c>
      <c r="E15" s="82">
        <f>1811+1256.49</f>
        <v>3067.49</v>
      </c>
    </row>
    <row r="16" spans="1:9" s="79" customFormat="1" ht="14.25" x14ac:dyDescent="0.25">
      <c r="A16" s="37" t="s">
        <v>42</v>
      </c>
      <c r="B16" s="85"/>
      <c r="C16" s="85"/>
      <c r="D16" s="85"/>
      <c r="E16" s="85"/>
      <c r="F16" s="78"/>
      <c r="G16" s="78"/>
      <c r="H16" s="78"/>
      <c r="I16" s="78"/>
    </row>
    <row r="17" spans="1:5" s="40" customFormat="1" ht="15" x14ac:dyDescent="0.25">
      <c r="A17" s="38" t="s">
        <v>128</v>
      </c>
      <c r="B17" s="84">
        <v>1</v>
      </c>
      <c r="C17" s="81" t="s">
        <v>129</v>
      </c>
      <c r="D17" s="39">
        <f>E17/B17</f>
        <v>83.75</v>
      </c>
      <c r="E17" s="82">
        <v>83.75</v>
      </c>
    </row>
    <row r="18" spans="1:5" s="40" customFormat="1" ht="15" x14ac:dyDescent="0.25">
      <c r="A18" s="38" t="s">
        <v>61</v>
      </c>
      <c r="B18" s="84">
        <v>1</v>
      </c>
      <c r="C18" s="81" t="s">
        <v>14</v>
      </c>
      <c r="D18" s="39">
        <f t="shared" ref="D18:D42" si="0">E18/B18</f>
        <v>839.52</v>
      </c>
      <c r="E18" s="82">
        <v>839.52</v>
      </c>
    </row>
    <row r="19" spans="1:5" s="40" customFormat="1" ht="15" x14ac:dyDescent="0.25">
      <c r="A19" s="38" t="s">
        <v>62</v>
      </c>
      <c r="B19" s="82">
        <v>7.0000000000000007E-2</v>
      </c>
      <c r="C19" s="81" t="s">
        <v>16</v>
      </c>
      <c r="D19" s="39">
        <f t="shared" si="0"/>
        <v>6095.4285714285706</v>
      </c>
      <c r="E19" s="82">
        <v>426.68</v>
      </c>
    </row>
    <row r="20" spans="1:5" s="40" customFormat="1" ht="30" x14ac:dyDescent="0.25">
      <c r="A20" s="38" t="s">
        <v>130</v>
      </c>
      <c r="B20" s="84">
        <v>1</v>
      </c>
      <c r="C20" s="81" t="s">
        <v>14</v>
      </c>
      <c r="D20" s="39">
        <f t="shared" si="0"/>
        <v>254.67</v>
      </c>
      <c r="E20" s="82">
        <v>254.67</v>
      </c>
    </row>
    <row r="21" spans="1:5" s="40" customFormat="1" ht="15" x14ac:dyDescent="0.25">
      <c r="A21" s="38" t="s">
        <v>131</v>
      </c>
      <c r="B21" s="82">
        <v>0.01</v>
      </c>
      <c r="C21" s="81" t="s">
        <v>132</v>
      </c>
      <c r="D21" s="39">
        <f t="shared" si="0"/>
        <v>25297</v>
      </c>
      <c r="E21" s="82">
        <v>252.97</v>
      </c>
    </row>
    <row r="22" spans="1:5" s="40" customFormat="1" ht="30" x14ac:dyDescent="0.25">
      <c r="A22" s="38" t="s">
        <v>64</v>
      </c>
      <c r="B22" s="83">
        <v>1.1739999999999999</v>
      </c>
      <c r="C22" s="81" t="s">
        <v>17</v>
      </c>
      <c r="D22" s="39">
        <f t="shared" si="0"/>
        <v>1679.8126064735945</v>
      </c>
      <c r="E22" s="82">
        <v>1972.1</v>
      </c>
    </row>
    <row r="23" spans="1:5" s="40" customFormat="1" ht="30" x14ac:dyDescent="0.25">
      <c r="A23" s="38" t="s">
        <v>66</v>
      </c>
      <c r="B23" s="84">
        <v>1</v>
      </c>
      <c r="C23" s="81" t="s">
        <v>14</v>
      </c>
      <c r="D23" s="39">
        <f t="shared" si="0"/>
        <v>503.4</v>
      </c>
      <c r="E23" s="82">
        <v>503.4</v>
      </c>
    </row>
    <row r="24" spans="1:5" s="40" customFormat="1" ht="30" x14ac:dyDescent="0.25">
      <c r="A24" s="38" t="s">
        <v>67</v>
      </c>
      <c r="B24" s="84">
        <v>2</v>
      </c>
      <c r="C24" s="81" t="s">
        <v>19</v>
      </c>
      <c r="D24" s="39">
        <f t="shared" si="0"/>
        <v>213.96</v>
      </c>
      <c r="E24" s="82">
        <v>427.92</v>
      </c>
    </row>
    <row r="25" spans="1:5" s="40" customFormat="1" ht="15" x14ac:dyDescent="0.25">
      <c r="A25" s="38" t="s">
        <v>133</v>
      </c>
      <c r="B25" s="84">
        <v>1</v>
      </c>
      <c r="C25" s="81" t="s">
        <v>129</v>
      </c>
      <c r="D25" s="39">
        <f t="shared" si="0"/>
        <v>67.25</v>
      </c>
      <c r="E25" s="82">
        <v>67.25</v>
      </c>
    </row>
    <row r="26" spans="1:5" s="40" customFormat="1" ht="30" x14ac:dyDescent="0.25">
      <c r="A26" s="38" t="s">
        <v>134</v>
      </c>
      <c r="B26" s="84">
        <v>2</v>
      </c>
      <c r="C26" s="81" t="s">
        <v>135</v>
      </c>
      <c r="D26" s="39">
        <f t="shared" si="0"/>
        <v>1088.165</v>
      </c>
      <c r="E26" s="82">
        <v>2176.33</v>
      </c>
    </row>
    <row r="27" spans="1:5" s="40" customFormat="1" ht="15" x14ac:dyDescent="0.25">
      <c r="A27" s="38" t="s">
        <v>68</v>
      </c>
      <c r="B27" s="84">
        <v>1</v>
      </c>
      <c r="C27" s="81" t="s">
        <v>13</v>
      </c>
      <c r="D27" s="39">
        <f t="shared" si="0"/>
        <v>3485.03</v>
      </c>
      <c r="E27" s="82">
        <v>3485.03</v>
      </c>
    </row>
    <row r="28" spans="1:5" s="40" customFormat="1" ht="15" x14ac:dyDescent="0.25">
      <c r="A28" s="38" t="s">
        <v>69</v>
      </c>
      <c r="B28" s="84">
        <v>2455</v>
      </c>
      <c r="C28" s="81" t="s">
        <v>20</v>
      </c>
      <c r="D28" s="39">
        <f t="shared" si="0"/>
        <v>1.2606843177189409</v>
      </c>
      <c r="E28" s="82">
        <v>3094.98</v>
      </c>
    </row>
    <row r="29" spans="1:5" s="40" customFormat="1" ht="15" x14ac:dyDescent="0.25">
      <c r="A29" s="38" t="s">
        <v>136</v>
      </c>
      <c r="B29" s="84">
        <v>1</v>
      </c>
      <c r="C29" s="81" t="s">
        <v>13</v>
      </c>
      <c r="D29" s="39">
        <f t="shared" si="0"/>
        <v>169.89</v>
      </c>
      <c r="E29" s="82">
        <v>169.89</v>
      </c>
    </row>
    <row r="30" spans="1:5" s="40" customFormat="1" ht="15" x14ac:dyDescent="0.25">
      <c r="A30" s="38" t="s">
        <v>137</v>
      </c>
      <c r="B30" s="84">
        <v>1</v>
      </c>
      <c r="C30" s="81" t="s">
        <v>13</v>
      </c>
      <c r="D30" s="39">
        <f t="shared" si="0"/>
        <v>180.97</v>
      </c>
      <c r="E30" s="82">
        <v>180.97</v>
      </c>
    </row>
    <row r="31" spans="1:5" s="40" customFormat="1" ht="30" x14ac:dyDescent="0.25">
      <c r="A31" s="38" t="s">
        <v>138</v>
      </c>
      <c r="B31" s="84">
        <v>1</v>
      </c>
      <c r="C31" s="81" t="s">
        <v>21</v>
      </c>
      <c r="D31" s="39">
        <f t="shared" si="0"/>
        <v>1194.72</v>
      </c>
      <c r="E31" s="82">
        <v>1194.72</v>
      </c>
    </row>
    <row r="32" spans="1:5" s="40" customFormat="1" ht="15" x14ac:dyDescent="0.25">
      <c r="A32" s="38" t="s">
        <v>139</v>
      </c>
      <c r="B32" s="84">
        <v>1</v>
      </c>
      <c r="C32" s="81" t="s">
        <v>13</v>
      </c>
      <c r="D32" s="39">
        <f t="shared" si="0"/>
        <v>113.05</v>
      </c>
      <c r="E32" s="82">
        <v>113.05</v>
      </c>
    </row>
    <row r="33" spans="1:9" s="40" customFormat="1" ht="15" x14ac:dyDescent="0.25">
      <c r="A33" s="38" t="s">
        <v>72</v>
      </c>
      <c r="B33" s="84">
        <v>25</v>
      </c>
      <c r="C33" s="81" t="s">
        <v>21</v>
      </c>
      <c r="D33" s="39">
        <f t="shared" si="0"/>
        <v>251.6096</v>
      </c>
      <c r="E33" s="82">
        <v>6290.24</v>
      </c>
    </row>
    <row r="34" spans="1:9" s="40" customFormat="1" ht="45" x14ac:dyDescent="0.25">
      <c r="A34" s="38" t="s">
        <v>140</v>
      </c>
      <c r="B34" s="84">
        <v>1</v>
      </c>
      <c r="C34" s="81" t="s">
        <v>141</v>
      </c>
      <c r="D34" s="39">
        <f t="shared" si="0"/>
        <v>66.2</v>
      </c>
      <c r="E34" s="82">
        <v>66.2</v>
      </c>
    </row>
    <row r="35" spans="1:9" s="79" customFormat="1" ht="15" x14ac:dyDescent="0.25">
      <c r="A35" s="37" t="s">
        <v>43</v>
      </c>
      <c r="B35" s="85"/>
      <c r="C35" s="85"/>
      <c r="D35" s="81"/>
      <c r="E35" s="85"/>
      <c r="F35" s="78"/>
      <c r="G35" s="78"/>
      <c r="H35" s="78"/>
      <c r="I35" s="78"/>
    </row>
    <row r="36" spans="1:9" s="40" customFormat="1" ht="30" x14ac:dyDescent="0.25">
      <c r="A36" s="38" t="s">
        <v>142</v>
      </c>
      <c r="B36" s="83">
        <v>0.432</v>
      </c>
      <c r="C36" s="81" t="s">
        <v>17</v>
      </c>
      <c r="D36" s="39">
        <f t="shared" si="0"/>
        <v>1651.0648148148148</v>
      </c>
      <c r="E36" s="82">
        <v>713.26</v>
      </c>
    </row>
    <row r="37" spans="1:9" s="40" customFormat="1" ht="30" x14ac:dyDescent="0.25">
      <c r="A37" s="38" t="s">
        <v>143</v>
      </c>
      <c r="B37" s="81" t="s">
        <v>22</v>
      </c>
      <c r="C37" s="81" t="s">
        <v>12</v>
      </c>
      <c r="D37" s="39">
        <f>E37</f>
        <v>1221.81</v>
      </c>
      <c r="E37" s="82">
        <v>1221.81</v>
      </c>
    </row>
    <row r="38" spans="1:9" s="79" customFormat="1" ht="15" x14ac:dyDescent="0.25">
      <c r="A38" s="37" t="s">
        <v>44</v>
      </c>
      <c r="B38" s="85"/>
      <c r="C38" s="85"/>
      <c r="D38" s="39"/>
      <c r="E38" s="85"/>
      <c r="F38" s="78"/>
      <c r="G38" s="78"/>
      <c r="H38" s="78"/>
      <c r="I38" s="78"/>
    </row>
    <row r="39" spans="1:9" s="40" customFormat="1" ht="15" x14ac:dyDescent="0.25">
      <c r="A39" s="38" t="s">
        <v>144</v>
      </c>
      <c r="B39" s="82">
        <v>0.01</v>
      </c>
      <c r="C39" s="81" t="s">
        <v>145</v>
      </c>
      <c r="D39" s="39">
        <f t="shared" si="0"/>
        <v>25297</v>
      </c>
      <c r="E39" s="82">
        <v>252.97</v>
      </c>
    </row>
    <row r="40" spans="1:9" s="79" customFormat="1" ht="30" customHeight="1" x14ac:dyDescent="0.25">
      <c r="A40" s="37" t="s">
        <v>146</v>
      </c>
      <c r="B40" s="85"/>
      <c r="C40" s="85"/>
      <c r="D40" s="39"/>
      <c r="E40" s="85"/>
      <c r="F40" s="78"/>
      <c r="G40" s="78"/>
      <c r="H40" s="78"/>
      <c r="I40" s="78"/>
    </row>
    <row r="41" spans="1:9" s="40" customFormat="1" ht="45" x14ac:dyDescent="0.25">
      <c r="A41" s="38" t="s">
        <v>147</v>
      </c>
      <c r="B41" s="83">
        <v>0.185</v>
      </c>
      <c r="C41" s="81" t="s">
        <v>124</v>
      </c>
      <c r="D41" s="39">
        <f t="shared" si="0"/>
        <v>19047.891891891893</v>
      </c>
      <c r="E41" s="82">
        <v>3523.86</v>
      </c>
    </row>
    <row r="42" spans="1:9" s="40" customFormat="1" ht="15" x14ac:dyDescent="0.25">
      <c r="A42" s="38" t="s">
        <v>148</v>
      </c>
      <c r="B42" s="83">
        <v>0.185</v>
      </c>
      <c r="C42" s="81" t="s">
        <v>124</v>
      </c>
      <c r="D42" s="39">
        <f t="shared" si="0"/>
        <v>8498.3243243243251</v>
      </c>
      <c r="E42" s="82">
        <v>1572.19</v>
      </c>
    </row>
    <row r="43" spans="1:9" s="79" customFormat="1" ht="14.25" x14ac:dyDescent="0.25">
      <c r="A43" s="37" t="s">
        <v>45</v>
      </c>
      <c r="B43" s="85"/>
      <c r="C43" s="85"/>
      <c r="D43" s="85"/>
      <c r="E43" s="85"/>
      <c r="F43" s="78"/>
      <c r="G43" s="78"/>
      <c r="H43" s="78"/>
      <c r="I43" s="78"/>
    </row>
    <row r="44" spans="1:9" s="40" customFormat="1" ht="15" x14ac:dyDescent="0.25">
      <c r="A44" s="38" t="s">
        <v>77</v>
      </c>
      <c r="B44" s="81" t="s">
        <v>24</v>
      </c>
      <c r="C44" s="81" t="s">
        <v>11</v>
      </c>
      <c r="D44" s="82">
        <f>E44</f>
        <v>2700</v>
      </c>
      <c r="E44" s="82">
        <v>2700</v>
      </c>
    </row>
    <row r="45" spans="1:9" s="79" customFormat="1" ht="15" x14ac:dyDescent="0.25">
      <c r="A45" s="37" t="s">
        <v>46</v>
      </c>
      <c r="B45" s="85"/>
      <c r="C45" s="85"/>
      <c r="D45" s="82"/>
      <c r="E45" s="85"/>
      <c r="F45" s="78"/>
      <c r="G45" s="78"/>
      <c r="H45" s="78"/>
      <c r="I45" s="78"/>
    </row>
    <row r="46" spans="1:9" s="40" customFormat="1" ht="15" x14ac:dyDescent="0.25">
      <c r="A46" s="38" t="s">
        <v>81</v>
      </c>
      <c r="B46" s="81" t="s">
        <v>151</v>
      </c>
      <c r="C46" s="81" t="s">
        <v>12</v>
      </c>
      <c r="D46" s="82">
        <f t="shared" ref="D46:D49" si="1">E46</f>
        <v>6439.86</v>
      </c>
      <c r="E46" s="82">
        <v>6439.86</v>
      </c>
    </row>
    <row r="47" spans="1:9" s="79" customFormat="1" ht="15" x14ac:dyDescent="0.25">
      <c r="A47" s="37" t="s">
        <v>9</v>
      </c>
      <c r="B47" s="85"/>
      <c r="C47" s="85"/>
      <c r="D47" s="82"/>
      <c r="E47" s="85"/>
      <c r="F47" s="78"/>
      <c r="G47" s="78"/>
      <c r="H47" s="78"/>
      <c r="I47" s="78"/>
    </row>
    <row r="48" spans="1:9" s="40" customFormat="1" ht="15" x14ac:dyDescent="0.25">
      <c r="A48" s="38" t="s">
        <v>78</v>
      </c>
      <c r="B48" s="81" t="s">
        <v>151</v>
      </c>
      <c r="C48" s="81" t="s">
        <v>12</v>
      </c>
      <c r="D48" s="82">
        <f t="shared" si="1"/>
        <v>26116.76</v>
      </c>
      <c r="E48" s="82">
        <v>26116.76</v>
      </c>
    </row>
    <row r="49" spans="1:5" s="40" customFormat="1" ht="30" x14ac:dyDescent="0.25">
      <c r="A49" s="38" t="s">
        <v>149</v>
      </c>
      <c r="B49" s="81" t="s">
        <v>24</v>
      </c>
      <c r="C49" s="81" t="s">
        <v>11</v>
      </c>
      <c r="D49" s="82">
        <f t="shared" si="1"/>
        <v>525.84</v>
      </c>
      <c r="E49" s="82">
        <v>525.84</v>
      </c>
    </row>
    <row r="50" spans="1:5" s="36" customFormat="1" ht="15" x14ac:dyDescent="0.25">
      <c r="A50" s="41" t="s">
        <v>10</v>
      </c>
      <c r="B50" s="43"/>
      <c r="C50" s="43"/>
      <c r="D50" s="43"/>
      <c r="E50" s="43"/>
    </row>
    <row r="51" spans="1:5" s="36" customFormat="1" ht="15" x14ac:dyDescent="0.25">
      <c r="A51" s="80" t="s">
        <v>79</v>
      </c>
      <c r="B51" s="39" t="s">
        <v>23</v>
      </c>
      <c r="C51" s="39" t="s">
        <v>11</v>
      </c>
      <c r="D51" s="39">
        <f>E51</f>
        <v>8520.3019999999997</v>
      </c>
      <c r="E51" s="39">
        <f>SUM(E7:E49)*10%</f>
        <v>8520.3019999999997</v>
      </c>
    </row>
    <row r="52" spans="1:5" ht="14.25" x14ac:dyDescent="0.2">
      <c r="A52" s="31" t="s">
        <v>27</v>
      </c>
      <c r="B52" s="37" t="s">
        <v>22</v>
      </c>
      <c r="C52" s="32"/>
      <c r="D52" s="37"/>
      <c r="E52" s="33">
        <f>SUM(E7:E51)</f>
        <v>93723.321999999986</v>
      </c>
    </row>
    <row r="53" spans="1:5" ht="15" x14ac:dyDescent="0.2">
      <c r="D53" s="13"/>
    </row>
    <row r="54" spans="1:5" ht="15" customHeight="1" x14ac:dyDescent="0.2">
      <c r="A54" s="188" t="s">
        <v>154</v>
      </c>
      <c r="B54" s="188"/>
      <c r="C54" s="188"/>
      <c r="D54" s="188"/>
      <c r="E54" s="188"/>
    </row>
    <row r="55" spans="1:5" ht="15" customHeight="1" x14ac:dyDescent="0.2">
      <c r="A55" s="188"/>
      <c r="B55" s="188"/>
      <c r="C55" s="188"/>
      <c r="D55" s="188"/>
      <c r="E55" s="188"/>
    </row>
    <row r="56" spans="1:5" ht="15" customHeight="1" x14ac:dyDescent="0.2">
      <c r="A56" s="189" t="s">
        <v>34</v>
      </c>
      <c r="B56" s="189"/>
      <c r="C56" s="189"/>
      <c r="D56" s="189"/>
      <c r="E56" s="189"/>
    </row>
    <row r="57" spans="1:5" ht="15" customHeight="1" x14ac:dyDescent="0.2">
      <c r="A57" s="189" t="s">
        <v>35</v>
      </c>
      <c r="B57" s="189"/>
      <c r="C57" s="189"/>
      <c r="D57" s="189"/>
      <c r="E57" s="189"/>
    </row>
    <row r="58" spans="1:5" ht="15" customHeight="1" x14ac:dyDescent="0.2">
      <c r="A58" s="190" t="s">
        <v>152</v>
      </c>
      <c r="B58" s="190"/>
      <c r="C58" s="190"/>
      <c r="D58" s="190"/>
      <c r="E58" s="190"/>
    </row>
    <row r="59" spans="1:5" ht="15" customHeight="1" x14ac:dyDescent="0.2">
      <c r="A59" s="190"/>
      <c r="B59" s="190"/>
      <c r="C59" s="190"/>
      <c r="D59" s="190"/>
      <c r="E59" s="190"/>
    </row>
    <row r="60" spans="1:5" ht="15" customHeight="1" x14ac:dyDescent="0.2">
      <c r="A60" s="191"/>
      <c r="B60" s="191"/>
      <c r="C60" s="191"/>
      <c r="D60" s="191"/>
      <c r="E60" s="191"/>
    </row>
    <row r="61" spans="1:5" ht="15" x14ac:dyDescent="0.2">
      <c r="A61" s="14"/>
      <c r="B61" s="86"/>
      <c r="C61" s="86"/>
      <c r="D61" s="87"/>
      <c r="E61" s="86"/>
    </row>
    <row r="62" spans="1:5" ht="15" customHeight="1" x14ac:dyDescent="0.2">
      <c r="A62" s="6" t="s">
        <v>28</v>
      </c>
      <c r="B62" s="76"/>
      <c r="C62" s="76"/>
      <c r="D62" s="88"/>
      <c r="E62" s="76"/>
    </row>
    <row r="63" spans="1:5" ht="15" x14ac:dyDescent="0.2">
      <c r="A63" s="6"/>
      <c r="B63" s="76"/>
      <c r="C63" s="76" t="s">
        <v>22</v>
      </c>
      <c r="D63" s="88" t="s">
        <v>22</v>
      </c>
      <c r="E63" s="76"/>
    </row>
    <row r="64" spans="1:5" ht="15" customHeight="1" x14ac:dyDescent="0.2">
      <c r="A64" s="156" t="s">
        <v>153</v>
      </c>
      <c r="B64" s="156"/>
      <c r="C64" s="160" t="s">
        <v>32</v>
      </c>
      <c r="D64" s="160"/>
      <c r="E64" s="76"/>
    </row>
    <row r="65" spans="1:5" ht="15" customHeight="1" x14ac:dyDescent="0.2">
      <c r="A65" s="160" t="s">
        <v>54</v>
      </c>
      <c r="B65" s="160"/>
      <c r="C65" s="160" t="s">
        <v>29</v>
      </c>
      <c r="D65" s="160"/>
      <c r="E65" s="76"/>
    </row>
    <row r="66" spans="1:5" ht="15" customHeight="1" x14ac:dyDescent="0.2">
      <c r="A66" s="6"/>
      <c r="B66" s="76"/>
      <c r="C66" s="76"/>
      <c r="D66" s="88"/>
      <c r="E66" s="76"/>
    </row>
    <row r="67" spans="1:5" ht="15" customHeight="1" x14ac:dyDescent="0.2">
      <c r="A67" s="156" t="s">
        <v>31</v>
      </c>
      <c r="B67" s="156"/>
      <c r="C67" s="160" t="s">
        <v>32</v>
      </c>
      <c r="D67" s="160"/>
      <c r="E67" s="76"/>
    </row>
    <row r="68" spans="1:5" ht="15" x14ac:dyDescent="0.2">
      <c r="A68" s="16" t="s">
        <v>30</v>
      </c>
      <c r="B68" s="76"/>
      <c r="C68" s="160" t="s">
        <v>29</v>
      </c>
      <c r="D68" s="160"/>
      <c r="E68" s="76"/>
    </row>
  </sheetData>
  <mergeCells count="15">
    <mergeCell ref="C68:D68"/>
    <mergeCell ref="A60:E60"/>
    <mergeCell ref="C64:D64"/>
    <mergeCell ref="A65:B65"/>
    <mergeCell ref="C65:D65"/>
    <mergeCell ref="A67:B67"/>
    <mergeCell ref="C67:D67"/>
    <mergeCell ref="A64:B64"/>
    <mergeCell ref="A54:E55"/>
    <mergeCell ref="A56:E56"/>
    <mergeCell ref="A57:E57"/>
    <mergeCell ref="A58:E59"/>
    <mergeCell ref="A1:E1"/>
    <mergeCell ref="A2:E2"/>
    <mergeCell ref="D3:E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0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1" t="s">
        <v>203</v>
      </c>
      <c r="B1" s="161"/>
      <c r="C1" s="161"/>
      <c r="D1" s="161"/>
      <c r="E1" s="161"/>
      <c r="F1" s="16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204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3" t="s">
        <v>94</v>
      </c>
      <c r="B5" s="173"/>
      <c r="C5" s="173"/>
      <c r="D5" s="173"/>
      <c r="E5" s="173"/>
      <c r="F5" s="173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7" t="s">
        <v>95</v>
      </c>
      <c r="B6" s="98">
        <v>2</v>
      </c>
      <c r="C6" s="97" t="s">
        <v>96</v>
      </c>
      <c r="D6" s="117">
        <v>511.1</v>
      </c>
      <c r="E6" s="97" t="s">
        <v>97</v>
      </c>
      <c r="F6" s="100">
        <v>479.8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4"/>
      <c r="R6" s="175"/>
      <c r="S6" s="56"/>
    </row>
    <row r="7" spans="1:19" s="59" customFormat="1" ht="32.25" customHeight="1" x14ac:dyDescent="0.25">
      <c r="A7" s="97" t="s">
        <v>98</v>
      </c>
      <c r="B7" s="98">
        <v>1</v>
      </c>
      <c r="C7" s="97" t="s">
        <v>99</v>
      </c>
      <c r="D7" s="117">
        <v>0</v>
      </c>
      <c r="E7" s="97" t="s">
        <v>100</v>
      </c>
      <c r="F7" s="100">
        <v>309.60000000000002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4"/>
      <c r="R7" s="176"/>
      <c r="S7" s="58"/>
    </row>
    <row r="8" spans="1:19" s="59" customFormat="1" ht="51" customHeight="1" x14ac:dyDescent="0.25">
      <c r="A8" s="103" t="s">
        <v>101</v>
      </c>
      <c r="B8" s="98">
        <v>8</v>
      </c>
      <c r="C8" s="97" t="s">
        <v>102</v>
      </c>
      <c r="D8" s="100">
        <v>47.1</v>
      </c>
      <c r="E8" s="97" t="s">
        <v>103</v>
      </c>
      <c r="F8" s="100">
        <v>76.099999999999994</v>
      </c>
      <c r="G8" s="48"/>
      <c r="H8" s="50"/>
      <c r="I8" s="51"/>
      <c r="J8" s="52"/>
      <c r="K8" s="102"/>
      <c r="L8" s="54"/>
      <c r="M8" s="54"/>
      <c r="N8" s="54"/>
      <c r="O8" s="54"/>
      <c r="P8" s="55"/>
      <c r="Q8" s="174"/>
      <c r="R8" s="175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2"/>
      <c r="L9" s="54"/>
      <c r="M9" s="54"/>
      <c r="N9" s="54"/>
      <c r="O9" s="54"/>
      <c r="P9" s="48"/>
      <c r="Q9" s="102"/>
      <c r="R9" s="103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77" t="s">
        <v>104</v>
      </c>
      <c r="B11" s="178"/>
      <c r="C11" s="178"/>
      <c r="D11" s="178"/>
      <c r="E11" s="179"/>
      <c r="F11" s="70" t="s">
        <v>105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2" customFormat="1" ht="30" customHeight="1" x14ac:dyDescent="0.25">
      <c r="A12" s="183" t="s">
        <v>106</v>
      </c>
      <c r="B12" s="184"/>
      <c r="C12" s="184"/>
      <c r="D12" s="184"/>
      <c r="E12" s="185"/>
      <c r="F12" s="93">
        <v>19596.908000000025</v>
      </c>
      <c r="G12" s="94"/>
    </row>
    <row r="13" spans="1:19" s="92" customFormat="1" ht="30" customHeight="1" x14ac:dyDescent="0.25">
      <c r="A13" s="183" t="s">
        <v>107</v>
      </c>
      <c r="B13" s="184"/>
      <c r="C13" s="184"/>
      <c r="D13" s="184"/>
      <c r="E13" s="185"/>
      <c r="F13" s="93">
        <v>14718.039999999994</v>
      </c>
    </row>
    <row r="14" spans="1:19" s="92" customFormat="1" ht="30" customHeight="1" x14ac:dyDescent="0.25">
      <c r="A14" s="183" t="s">
        <v>108</v>
      </c>
      <c r="B14" s="184"/>
      <c r="C14" s="184"/>
      <c r="D14" s="184"/>
      <c r="E14" s="185"/>
      <c r="F14" s="95">
        <f>SUM(F15:F17)</f>
        <v>92715.26</v>
      </c>
    </row>
    <row r="15" spans="1:19" s="69" customFormat="1" ht="27" customHeight="1" x14ac:dyDescent="0.25">
      <c r="A15" s="170" t="s">
        <v>109</v>
      </c>
      <c r="B15" s="171"/>
      <c r="C15" s="171"/>
      <c r="D15" s="171"/>
      <c r="E15" s="172"/>
      <c r="F15" s="89">
        <f>287.9+92427.36</f>
        <v>92715.26</v>
      </c>
    </row>
    <row r="16" spans="1:19" s="69" customFormat="1" ht="24.75" hidden="1" customHeight="1" x14ac:dyDescent="0.25">
      <c r="A16" s="170" t="s">
        <v>110</v>
      </c>
      <c r="B16" s="171"/>
      <c r="C16" s="171"/>
      <c r="D16" s="171"/>
      <c r="E16" s="172"/>
      <c r="F16" s="89"/>
    </row>
    <row r="17" spans="1:19" s="69" customFormat="1" ht="30" hidden="1" customHeight="1" x14ac:dyDescent="0.25">
      <c r="A17" s="170" t="s">
        <v>111</v>
      </c>
      <c r="B17" s="171"/>
      <c r="C17" s="171"/>
      <c r="D17" s="171"/>
      <c r="E17" s="172"/>
      <c r="F17" s="89"/>
    </row>
    <row r="18" spans="1:19" s="92" customFormat="1" ht="30" customHeight="1" x14ac:dyDescent="0.25">
      <c r="A18" s="183" t="s">
        <v>112</v>
      </c>
      <c r="B18" s="184"/>
      <c r="C18" s="184"/>
      <c r="D18" s="184"/>
      <c r="E18" s="185"/>
      <c r="F18" s="95">
        <f>SUM(F19:F21)</f>
        <v>98937.53</v>
      </c>
    </row>
    <row r="19" spans="1:19" s="69" customFormat="1" ht="29.25" customHeight="1" x14ac:dyDescent="0.25">
      <c r="A19" s="170" t="s">
        <v>109</v>
      </c>
      <c r="B19" s="171"/>
      <c r="C19" s="171"/>
      <c r="D19" s="171"/>
      <c r="E19" s="172"/>
      <c r="F19" s="89">
        <f>287.9+98649.63</f>
        <v>98937.53</v>
      </c>
    </row>
    <row r="20" spans="1:19" s="69" customFormat="1" ht="30" hidden="1" customHeight="1" x14ac:dyDescent="0.25">
      <c r="A20" s="170" t="s">
        <v>110</v>
      </c>
      <c r="B20" s="171"/>
      <c r="C20" s="171"/>
      <c r="D20" s="171"/>
      <c r="E20" s="172"/>
      <c r="F20" s="89"/>
    </row>
    <row r="21" spans="1:19" s="72" customFormat="1" ht="30" hidden="1" customHeight="1" x14ac:dyDescent="0.2">
      <c r="A21" s="170" t="s">
        <v>111</v>
      </c>
      <c r="B21" s="171"/>
      <c r="C21" s="171"/>
      <c r="D21" s="171"/>
      <c r="E21" s="172"/>
      <c r="F21" s="8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6" customFormat="1" ht="30" customHeight="1" x14ac:dyDescent="0.25">
      <c r="A22" s="183" t="s">
        <v>113</v>
      </c>
      <c r="B22" s="184"/>
      <c r="C22" s="184"/>
      <c r="D22" s="184"/>
      <c r="E22" s="185"/>
      <c r="F22" s="95">
        <f>F12+F18</f>
        <v>118534.43800000002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6" customFormat="1" ht="30" customHeight="1" x14ac:dyDescent="0.25">
      <c r="A23" s="183" t="s">
        <v>114</v>
      </c>
      <c r="B23" s="184"/>
      <c r="C23" s="184"/>
      <c r="D23" s="184"/>
      <c r="E23" s="185"/>
      <c r="F23" s="95">
        <f>Лист3!E59</f>
        <v>111313.4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6" customFormat="1" ht="30" customHeight="1" x14ac:dyDescent="0.25">
      <c r="A24" s="183" t="s">
        <v>115</v>
      </c>
      <c r="B24" s="184"/>
      <c r="C24" s="184"/>
      <c r="D24" s="184"/>
      <c r="E24" s="185"/>
      <c r="F24" s="95">
        <f>F22-F23</f>
        <v>7221.0380000000296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6" customFormat="1" ht="30" customHeight="1" x14ac:dyDescent="0.25">
      <c r="A25" s="183" t="s">
        <v>116</v>
      </c>
      <c r="B25" s="184"/>
      <c r="C25" s="184"/>
      <c r="D25" s="184"/>
      <c r="E25" s="185"/>
      <c r="F25" s="93">
        <f>F13+F14-F18</f>
        <v>8495.7699999999895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86" t="s">
        <v>117</v>
      </c>
      <c r="B27" s="186"/>
      <c r="C27" s="186"/>
      <c r="D27" s="186"/>
    </row>
    <row r="28" spans="1:19" s="2" customFormat="1" ht="21.75" customHeight="1" x14ac:dyDescent="0.25">
      <c r="A28" s="187" t="s">
        <v>118</v>
      </c>
      <c r="B28" s="187"/>
      <c r="C28" s="187"/>
      <c r="D28" s="187"/>
    </row>
    <row r="29" spans="1:19" s="2" customFormat="1" ht="22.5" customHeight="1" x14ac:dyDescent="0.25">
      <c r="A29" s="186" t="s">
        <v>47</v>
      </c>
      <c r="B29" s="186"/>
      <c r="C29" s="186"/>
      <c r="D29" s="186"/>
    </row>
    <row r="30" spans="1:19" s="2" customFormat="1" ht="22.5" customHeight="1" x14ac:dyDescent="0.25">
      <c r="A30" s="186" t="s">
        <v>48</v>
      </c>
      <c r="B30" s="186"/>
      <c r="C30" s="186"/>
      <c r="D30" s="44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view="pageBreakPreview" topLeftCell="A34" zoomScale="60" zoomScaleNormal="100" workbookViewId="0">
      <selection activeCell="A57" sqref="A57:XFD58"/>
    </sheetView>
  </sheetViews>
  <sheetFormatPr defaultRowHeight="15" x14ac:dyDescent="0.25"/>
  <cols>
    <col min="1" max="1" width="53.42578125" style="104" customWidth="1"/>
    <col min="2" max="2" width="13.85546875" style="106" customWidth="1"/>
    <col min="3" max="3" width="12.5703125" style="110" customWidth="1"/>
    <col min="4" max="4" width="17.5703125" style="106" customWidth="1"/>
    <col min="5" max="5" width="14.7109375" style="106" customWidth="1"/>
    <col min="6" max="255" width="8.140625" style="104" customWidth="1"/>
    <col min="256" max="256" width="8.7109375" style="105" customWidth="1"/>
    <col min="257" max="257" width="31.5703125" style="105" customWidth="1"/>
    <col min="258" max="258" width="13.85546875" style="105" customWidth="1"/>
    <col min="259" max="259" width="19.140625" style="105" customWidth="1"/>
    <col min="260" max="260" width="17.5703125" style="105" customWidth="1"/>
    <col min="261" max="261" width="14.7109375" style="105" customWidth="1"/>
    <col min="262" max="511" width="8.140625" style="105" customWidth="1"/>
    <col min="512" max="512" width="8.7109375" style="105" customWidth="1"/>
    <col min="513" max="513" width="31.5703125" style="105" customWidth="1"/>
    <col min="514" max="514" width="13.85546875" style="105" customWidth="1"/>
    <col min="515" max="515" width="19.140625" style="105" customWidth="1"/>
    <col min="516" max="516" width="17.5703125" style="105" customWidth="1"/>
    <col min="517" max="517" width="14.7109375" style="105" customWidth="1"/>
    <col min="518" max="767" width="8.140625" style="105" customWidth="1"/>
    <col min="768" max="768" width="8.7109375" style="105" customWidth="1"/>
    <col min="769" max="769" width="31.5703125" style="105" customWidth="1"/>
    <col min="770" max="770" width="13.85546875" style="105" customWidth="1"/>
    <col min="771" max="771" width="19.140625" style="105" customWidth="1"/>
    <col min="772" max="772" width="17.5703125" style="105" customWidth="1"/>
    <col min="773" max="773" width="14.7109375" style="105" customWidth="1"/>
    <col min="774" max="1023" width="8.140625" style="105" customWidth="1"/>
    <col min="1024" max="1024" width="8.7109375" style="105" customWidth="1"/>
    <col min="1025" max="1025" width="31.5703125" style="105" customWidth="1"/>
    <col min="1026" max="1026" width="13.85546875" style="105" customWidth="1"/>
    <col min="1027" max="1027" width="19.140625" style="105" customWidth="1"/>
    <col min="1028" max="1028" width="17.5703125" style="105" customWidth="1"/>
    <col min="1029" max="1029" width="14.7109375" style="105" customWidth="1"/>
    <col min="1030" max="1279" width="8.140625" style="105" customWidth="1"/>
    <col min="1280" max="1280" width="8.7109375" style="105" customWidth="1"/>
    <col min="1281" max="1281" width="31.5703125" style="105" customWidth="1"/>
    <col min="1282" max="1282" width="13.85546875" style="105" customWidth="1"/>
    <col min="1283" max="1283" width="19.140625" style="105" customWidth="1"/>
    <col min="1284" max="1284" width="17.5703125" style="105" customWidth="1"/>
    <col min="1285" max="1285" width="14.7109375" style="105" customWidth="1"/>
    <col min="1286" max="1535" width="8.140625" style="105" customWidth="1"/>
    <col min="1536" max="1536" width="8.7109375" style="105" customWidth="1"/>
    <col min="1537" max="1537" width="31.5703125" style="105" customWidth="1"/>
    <col min="1538" max="1538" width="13.85546875" style="105" customWidth="1"/>
    <col min="1539" max="1539" width="19.140625" style="105" customWidth="1"/>
    <col min="1540" max="1540" width="17.5703125" style="105" customWidth="1"/>
    <col min="1541" max="1541" width="14.7109375" style="105" customWidth="1"/>
    <col min="1542" max="1791" width="8.140625" style="105" customWidth="1"/>
    <col min="1792" max="1792" width="8.7109375" style="105" customWidth="1"/>
    <col min="1793" max="1793" width="31.5703125" style="105" customWidth="1"/>
    <col min="1794" max="1794" width="13.85546875" style="105" customWidth="1"/>
    <col min="1795" max="1795" width="19.140625" style="105" customWidth="1"/>
    <col min="1796" max="1796" width="17.5703125" style="105" customWidth="1"/>
    <col min="1797" max="1797" width="14.7109375" style="105" customWidth="1"/>
    <col min="1798" max="2047" width="8.140625" style="105" customWidth="1"/>
    <col min="2048" max="2048" width="8.7109375" style="105" customWidth="1"/>
    <col min="2049" max="2049" width="31.5703125" style="105" customWidth="1"/>
    <col min="2050" max="2050" width="13.85546875" style="105" customWidth="1"/>
    <col min="2051" max="2051" width="19.140625" style="105" customWidth="1"/>
    <col min="2052" max="2052" width="17.5703125" style="105" customWidth="1"/>
    <col min="2053" max="2053" width="14.7109375" style="105" customWidth="1"/>
    <col min="2054" max="2303" width="8.140625" style="105" customWidth="1"/>
    <col min="2304" max="2304" width="8.7109375" style="105" customWidth="1"/>
    <col min="2305" max="2305" width="31.5703125" style="105" customWidth="1"/>
    <col min="2306" max="2306" width="13.85546875" style="105" customWidth="1"/>
    <col min="2307" max="2307" width="19.140625" style="105" customWidth="1"/>
    <col min="2308" max="2308" width="17.5703125" style="105" customWidth="1"/>
    <col min="2309" max="2309" width="14.7109375" style="105" customWidth="1"/>
    <col min="2310" max="2559" width="8.140625" style="105" customWidth="1"/>
    <col min="2560" max="2560" width="8.7109375" style="105" customWidth="1"/>
    <col min="2561" max="2561" width="31.5703125" style="105" customWidth="1"/>
    <col min="2562" max="2562" width="13.85546875" style="105" customWidth="1"/>
    <col min="2563" max="2563" width="19.140625" style="105" customWidth="1"/>
    <col min="2564" max="2564" width="17.5703125" style="105" customWidth="1"/>
    <col min="2565" max="2565" width="14.7109375" style="105" customWidth="1"/>
    <col min="2566" max="2815" width="8.140625" style="105" customWidth="1"/>
    <col min="2816" max="2816" width="8.7109375" style="105" customWidth="1"/>
    <col min="2817" max="2817" width="31.5703125" style="105" customWidth="1"/>
    <col min="2818" max="2818" width="13.85546875" style="105" customWidth="1"/>
    <col min="2819" max="2819" width="19.140625" style="105" customWidth="1"/>
    <col min="2820" max="2820" width="17.5703125" style="105" customWidth="1"/>
    <col min="2821" max="2821" width="14.7109375" style="105" customWidth="1"/>
    <col min="2822" max="3071" width="8.140625" style="105" customWidth="1"/>
    <col min="3072" max="3072" width="8.7109375" style="105" customWidth="1"/>
    <col min="3073" max="3073" width="31.5703125" style="105" customWidth="1"/>
    <col min="3074" max="3074" width="13.85546875" style="105" customWidth="1"/>
    <col min="3075" max="3075" width="19.140625" style="105" customWidth="1"/>
    <col min="3076" max="3076" width="17.5703125" style="105" customWidth="1"/>
    <col min="3077" max="3077" width="14.7109375" style="105" customWidth="1"/>
    <col min="3078" max="3327" width="8.140625" style="105" customWidth="1"/>
    <col min="3328" max="3328" width="8.7109375" style="105" customWidth="1"/>
    <col min="3329" max="3329" width="31.5703125" style="105" customWidth="1"/>
    <col min="3330" max="3330" width="13.85546875" style="105" customWidth="1"/>
    <col min="3331" max="3331" width="19.140625" style="105" customWidth="1"/>
    <col min="3332" max="3332" width="17.5703125" style="105" customWidth="1"/>
    <col min="3333" max="3333" width="14.7109375" style="105" customWidth="1"/>
    <col min="3334" max="3583" width="8.140625" style="105" customWidth="1"/>
    <col min="3584" max="3584" width="8.7109375" style="105" customWidth="1"/>
    <col min="3585" max="3585" width="31.5703125" style="105" customWidth="1"/>
    <col min="3586" max="3586" width="13.85546875" style="105" customWidth="1"/>
    <col min="3587" max="3587" width="19.140625" style="105" customWidth="1"/>
    <col min="3588" max="3588" width="17.5703125" style="105" customWidth="1"/>
    <col min="3589" max="3589" width="14.7109375" style="105" customWidth="1"/>
    <col min="3590" max="3839" width="8.140625" style="105" customWidth="1"/>
    <col min="3840" max="3840" width="8.7109375" style="105" customWidth="1"/>
    <col min="3841" max="3841" width="31.5703125" style="105" customWidth="1"/>
    <col min="3842" max="3842" width="13.85546875" style="105" customWidth="1"/>
    <col min="3843" max="3843" width="19.140625" style="105" customWidth="1"/>
    <col min="3844" max="3844" width="17.5703125" style="105" customWidth="1"/>
    <col min="3845" max="3845" width="14.7109375" style="105" customWidth="1"/>
    <col min="3846" max="4095" width="8.140625" style="105" customWidth="1"/>
    <col min="4096" max="4096" width="8.7109375" style="105" customWidth="1"/>
    <col min="4097" max="4097" width="31.5703125" style="105" customWidth="1"/>
    <col min="4098" max="4098" width="13.85546875" style="105" customWidth="1"/>
    <col min="4099" max="4099" width="19.140625" style="105" customWidth="1"/>
    <col min="4100" max="4100" width="17.5703125" style="105" customWidth="1"/>
    <col min="4101" max="4101" width="14.7109375" style="105" customWidth="1"/>
    <col min="4102" max="4351" width="8.140625" style="105" customWidth="1"/>
    <col min="4352" max="4352" width="8.7109375" style="105" customWidth="1"/>
    <col min="4353" max="4353" width="31.5703125" style="105" customWidth="1"/>
    <col min="4354" max="4354" width="13.85546875" style="105" customWidth="1"/>
    <col min="4355" max="4355" width="19.140625" style="105" customWidth="1"/>
    <col min="4356" max="4356" width="17.5703125" style="105" customWidth="1"/>
    <col min="4357" max="4357" width="14.7109375" style="105" customWidth="1"/>
    <col min="4358" max="4607" width="8.140625" style="105" customWidth="1"/>
    <col min="4608" max="4608" width="8.7109375" style="105" customWidth="1"/>
    <col min="4609" max="4609" width="31.5703125" style="105" customWidth="1"/>
    <col min="4610" max="4610" width="13.85546875" style="105" customWidth="1"/>
    <col min="4611" max="4611" width="19.140625" style="105" customWidth="1"/>
    <col min="4612" max="4612" width="17.5703125" style="105" customWidth="1"/>
    <col min="4613" max="4613" width="14.7109375" style="105" customWidth="1"/>
    <col min="4614" max="4863" width="8.140625" style="105" customWidth="1"/>
    <col min="4864" max="4864" width="8.7109375" style="105" customWidth="1"/>
    <col min="4865" max="4865" width="31.5703125" style="105" customWidth="1"/>
    <col min="4866" max="4866" width="13.85546875" style="105" customWidth="1"/>
    <col min="4867" max="4867" width="19.140625" style="105" customWidth="1"/>
    <col min="4868" max="4868" width="17.5703125" style="105" customWidth="1"/>
    <col min="4869" max="4869" width="14.7109375" style="105" customWidth="1"/>
    <col min="4870" max="5119" width="8.140625" style="105" customWidth="1"/>
    <col min="5120" max="5120" width="8.7109375" style="105" customWidth="1"/>
    <col min="5121" max="5121" width="31.5703125" style="105" customWidth="1"/>
    <col min="5122" max="5122" width="13.85546875" style="105" customWidth="1"/>
    <col min="5123" max="5123" width="19.140625" style="105" customWidth="1"/>
    <col min="5124" max="5124" width="17.5703125" style="105" customWidth="1"/>
    <col min="5125" max="5125" width="14.7109375" style="105" customWidth="1"/>
    <col min="5126" max="5375" width="8.140625" style="105" customWidth="1"/>
    <col min="5376" max="5376" width="8.7109375" style="105" customWidth="1"/>
    <col min="5377" max="5377" width="31.5703125" style="105" customWidth="1"/>
    <col min="5378" max="5378" width="13.85546875" style="105" customWidth="1"/>
    <col min="5379" max="5379" width="19.140625" style="105" customWidth="1"/>
    <col min="5380" max="5380" width="17.5703125" style="105" customWidth="1"/>
    <col min="5381" max="5381" width="14.7109375" style="105" customWidth="1"/>
    <col min="5382" max="5631" width="8.140625" style="105" customWidth="1"/>
    <col min="5632" max="5632" width="8.7109375" style="105" customWidth="1"/>
    <col min="5633" max="5633" width="31.5703125" style="105" customWidth="1"/>
    <col min="5634" max="5634" width="13.85546875" style="105" customWidth="1"/>
    <col min="5635" max="5635" width="19.140625" style="105" customWidth="1"/>
    <col min="5636" max="5636" width="17.5703125" style="105" customWidth="1"/>
    <col min="5637" max="5637" width="14.7109375" style="105" customWidth="1"/>
    <col min="5638" max="5887" width="8.140625" style="105" customWidth="1"/>
    <col min="5888" max="5888" width="8.7109375" style="105" customWidth="1"/>
    <col min="5889" max="5889" width="31.5703125" style="105" customWidth="1"/>
    <col min="5890" max="5890" width="13.85546875" style="105" customWidth="1"/>
    <col min="5891" max="5891" width="19.140625" style="105" customWidth="1"/>
    <col min="5892" max="5892" width="17.5703125" style="105" customWidth="1"/>
    <col min="5893" max="5893" width="14.7109375" style="105" customWidth="1"/>
    <col min="5894" max="6143" width="8.140625" style="105" customWidth="1"/>
    <col min="6144" max="6144" width="8.7109375" style="105" customWidth="1"/>
    <col min="6145" max="6145" width="31.5703125" style="105" customWidth="1"/>
    <col min="6146" max="6146" width="13.85546875" style="105" customWidth="1"/>
    <col min="6147" max="6147" width="19.140625" style="105" customWidth="1"/>
    <col min="6148" max="6148" width="17.5703125" style="105" customWidth="1"/>
    <col min="6149" max="6149" width="14.7109375" style="105" customWidth="1"/>
    <col min="6150" max="6399" width="8.140625" style="105" customWidth="1"/>
    <col min="6400" max="6400" width="8.7109375" style="105" customWidth="1"/>
    <col min="6401" max="6401" width="31.5703125" style="105" customWidth="1"/>
    <col min="6402" max="6402" width="13.85546875" style="105" customWidth="1"/>
    <col min="6403" max="6403" width="19.140625" style="105" customWidth="1"/>
    <col min="6404" max="6404" width="17.5703125" style="105" customWidth="1"/>
    <col min="6405" max="6405" width="14.7109375" style="105" customWidth="1"/>
    <col min="6406" max="6655" width="8.140625" style="105" customWidth="1"/>
    <col min="6656" max="6656" width="8.7109375" style="105" customWidth="1"/>
    <col min="6657" max="6657" width="31.5703125" style="105" customWidth="1"/>
    <col min="6658" max="6658" width="13.85546875" style="105" customWidth="1"/>
    <col min="6659" max="6659" width="19.140625" style="105" customWidth="1"/>
    <col min="6660" max="6660" width="17.5703125" style="105" customWidth="1"/>
    <col min="6661" max="6661" width="14.7109375" style="105" customWidth="1"/>
    <col min="6662" max="6911" width="8.140625" style="105" customWidth="1"/>
    <col min="6912" max="6912" width="8.7109375" style="105" customWidth="1"/>
    <col min="6913" max="6913" width="31.5703125" style="105" customWidth="1"/>
    <col min="6914" max="6914" width="13.85546875" style="105" customWidth="1"/>
    <col min="6915" max="6915" width="19.140625" style="105" customWidth="1"/>
    <col min="6916" max="6916" width="17.5703125" style="105" customWidth="1"/>
    <col min="6917" max="6917" width="14.7109375" style="105" customWidth="1"/>
    <col min="6918" max="7167" width="8.140625" style="105" customWidth="1"/>
    <col min="7168" max="7168" width="8.7109375" style="105" customWidth="1"/>
    <col min="7169" max="7169" width="31.5703125" style="105" customWidth="1"/>
    <col min="7170" max="7170" width="13.85546875" style="105" customWidth="1"/>
    <col min="7171" max="7171" width="19.140625" style="105" customWidth="1"/>
    <col min="7172" max="7172" width="17.5703125" style="105" customWidth="1"/>
    <col min="7173" max="7173" width="14.7109375" style="105" customWidth="1"/>
    <col min="7174" max="7423" width="8.140625" style="105" customWidth="1"/>
    <col min="7424" max="7424" width="8.7109375" style="105" customWidth="1"/>
    <col min="7425" max="7425" width="31.5703125" style="105" customWidth="1"/>
    <col min="7426" max="7426" width="13.85546875" style="105" customWidth="1"/>
    <col min="7427" max="7427" width="19.140625" style="105" customWidth="1"/>
    <col min="7428" max="7428" width="17.5703125" style="105" customWidth="1"/>
    <col min="7429" max="7429" width="14.7109375" style="105" customWidth="1"/>
    <col min="7430" max="7679" width="8.140625" style="105" customWidth="1"/>
    <col min="7680" max="7680" width="8.7109375" style="105" customWidth="1"/>
    <col min="7681" max="7681" width="31.5703125" style="105" customWidth="1"/>
    <col min="7682" max="7682" width="13.85546875" style="105" customWidth="1"/>
    <col min="7683" max="7683" width="19.140625" style="105" customWidth="1"/>
    <col min="7684" max="7684" width="17.5703125" style="105" customWidth="1"/>
    <col min="7685" max="7685" width="14.7109375" style="105" customWidth="1"/>
    <col min="7686" max="7935" width="8.140625" style="105" customWidth="1"/>
    <col min="7936" max="7936" width="8.7109375" style="105" customWidth="1"/>
    <col min="7937" max="7937" width="31.5703125" style="105" customWidth="1"/>
    <col min="7938" max="7938" width="13.85546875" style="105" customWidth="1"/>
    <col min="7939" max="7939" width="19.140625" style="105" customWidth="1"/>
    <col min="7940" max="7940" width="17.5703125" style="105" customWidth="1"/>
    <col min="7941" max="7941" width="14.7109375" style="105" customWidth="1"/>
    <col min="7942" max="8191" width="8.140625" style="105" customWidth="1"/>
    <col min="8192" max="8192" width="8.7109375" style="105" customWidth="1"/>
    <col min="8193" max="8193" width="31.5703125" style="105" customWidth="1"/>
    <col min="8194" max="8194" width="13.85546875" style="105" customWidth="1"/>
    <col min="8195" max="8195" width="19.140625" style="105" customWidth="1"/>
    <col min="8196" max="8196" width="17.5703125" style="105" customWidth="1"/>
    <col min="8197" max="8197" width="14.7109375" style="105" customWidth="1"/>
    <col min="8198" max="8447" width="8.140625" style="105" customWidth="1"/>
    <col min="8448" max="8448" width="8.7109375" style="105" customWidth="1"/>
    <col min="8449" max="8449" width="31.5703125" style="105" customWidth="1"/>
    <col min="8450" max="8450" width="13.85546875" style="105" customWidth="1"/>
    <col min="8451" max="8451" width="19.140625" style="105" customWidth="1"/>
    <col min="8452" max="8452" width="17.5703125" style="105" customWidth="1"/>
    <col min="8453" max="8453" width="14.7109375" style="105" customWidth="1"/>
    <col min="8454" max="8703" width="8.140625" style="105" customWidth="1"/>
    <col min="8704" max="8704" width="8.7109375" style="105" customWidth="1"/>
    <col min="8705" max="8705" width="31.5703125" style="105" customWidth="1"/>
    <col min="8706" max="8706" width="13.85546875" style="105" customWidth="1"/>
    <col min="8707" max="8707" width="19.140625" style="105" customWidth="1"/>
    <col min="8708" max="8708" width="17.5703125" style="105" customWidth="1"/>
    <col min="8709" max="8709" width="14.7109375" style="105" customWidth="1"/>
    <col min="8710" max="8959" width="8.140625" style="105" customWidth="1"/>
    <col min="8960" max="8960" width="8.7109375" style="105" customWidth="1"/>
    <col min="8961" max="8961" width="31.5703125" style="105" customWidth="1"/>
    <col min="8962" max="8962" width="13.85546875" style="105" customWidth="1"/>
    <col min="8963" max="8963" width="19.140625" style="105" customWidth="1"/>
    <col min="8964" max="8964" width="17.5703125" style="105" customWidth="1"/>
    <col min="8965" max="8965" width="14.7109375" style="105" customWidth="1"/>
    <col min="8966" max="9215" width="8.140625" style="105" customWidth="1"/>
    <col min="9216" max="9216" width="8.7109375" style="105" customWidth="1"/>
    <col min="9217" max="9217" width="31.5703125" style="105" customWidth="1"/>
    <col min="9218" max="9218" width="13.85546875" style="105" customWidth="1"/>
    <col min="9219" max="9219" width="19.140625" style="105" customWidth="1"/>
    <col min="9220" max="9220" width="17.5703125" style="105" customWidth="1"/>
    <col min="9221" max="9221" width="14.7109375" style="105" customWidth="1"/>
    <col min="9222" max="9471" width="8.140625" style="105" customWidth="1"/>
    <col min="9472" max="9472" width="8.7109375" style="105" customWidth="1"/>
    <col min="9473" max="9473" width="31.5703125" style="105" customWidth="1"/>
    <col min="9474" max="9474" width="13.85546875" style="105" customWidth="1"/>
    <col min="9475" max="9475" width="19.140625" style="105" customWidth="1"/>
    <col min="9476" max="9476" width="17.5703125" style="105" customWidth="1"/>
    <col min="9477" max="9477" width="14.7109375" style="105" customWidth="1"/>
    <col min="9478" max="9727" width="8.140625" style="105" customWidth="1"/>
    <col min="9728" max="9728" width="8.7109375" style="105" customWidth="1"/>
    <col min="9729" max="9729" width="31.5703125" style="105" customWidth="1"/>
    <col min="9730" max="9730" width="13.85546875" style="105" customWidth="1"/>
    <col min="9731" max="9731" width="19.140625" style="105" customWidth="1"/>
    <col min="9732" max="9732" width="17.5703125" style="105" customWidth="1"/>
    <col min="9733" max="9733" width="14.7109375" style="105" customWidth="1"/>
    <col min="9734" max="9983" width="8.140625" style="105" customWidth="1"/>
    <col min="9984" max="9984" width="8.7109375" style="105" customWidth="1"/>
    <col min="9985" max="9985" width="31.5703125" style="105" customWidth="1"/>
    <col min="9986" max="9986" width="13.85546875" style="105" customWidth="1"/>
    <col min="9987" max="9987" width="19.140625" style="105" customWidth="1"/>
    <col min="9988" max="9988" width="17.5703125" style="105" customWidth="1"/>
    <col min="9989" max="9989" width="14.7109375" style="105" customWidth="1"/>
    <col min="9990" max="10239" width="8.140625" style="105" customWidth="1"/>
    <col min="10240" max="10240" width="8.7109375" style="105" customWidth="1"/>
    <col min="10241" max="10241" width="31.5703125" style="105" customWidth="1"/>
    <col min="10242" max="10242" width="13.85546875" style="105" customWidth="1"/>
    <col min="10243" max="10243" width="19.140625" style="105" customWidth="1"/>
    <col min="10244" max="10244" width="17.5703125" style="105" customWidth="1"/>
    <col min="10245" max="10245" width="14.7109375" style="105" customWidth="1"/>
    <col min="10246" max="10495" width="8.140625" style="105" customWidth="1"/>
    <col min="10496" max="10496" width="8.7109375" style="105" customWidth="1"/>
    <col min="10497" max="10497" width="31.5703125" style="105" customWidth="1"/>
    <col min="10498" max="10498" width="13.85546875" style="105" customWidth="1"/>
    <col min="10499" max="10499" width="19.140625" style="105" customWidth="1"/>
    <col min="10500" max="10500" width="17.5703125" style="105" customWidth="1"/>
    <col min="10501" max="10501" width="14.7109375" style="105" customWidth="1"/>
    <col min="10502" max="10751" width="8.140625" style="105" customWidth="1"/>
    <col min="10752" max="10752" width="8.7109375" style="105" customWidth="1"/>
    <col min="10753" max="10753" width="31.5703125" style="105" customWidth="1"/>
    <col min="10754" max="10754" width="13.85546875" style="105" customWidth="1"/>
    <col min="10755" max="10755" width="19.140625" style="105" customWidth="1"/>
    <col min="10756" max="10756" width="17.5703125" style="105" customWidth="1"/>
    <col min="10757" max="10757" width="14.7109375" style="105" customWidth="1"/>
    <col min="10758" max="11007" width="8.140625" style="105" customWidth="1"/>
    <col min="11008" max="11008" width="8.7109375" style="105" customWidth="1"/>
    <col min="11009" max="11009" width="31.5703125" style="105" customWidth="1"/>
    <col min="11010" max="11010" width="13.85546875" style="105" customWidth="1"/>
    <col min="11011" max="11011" width="19.140625" style="105" customWidth="1"/>
    <col min="11012" max="11012" width="17.5703125" style="105" customWidth="1"/>
    <col min="11013" max="11013" width="14.7109375" style="105" customWidth="1"/>
    <col min="11014" max="11263" width="8.140625" style="105" customWidth="1"/>
    <col min="11264" max="11264" width="8.7109375" style="105" customWidth="1"/>
    <col min="11265" max="11265" width="31.5703125" style="105" customWidth="1"/>
    <col min="11266" max="11266" width="13.85546875" style="105" customWidth="1"/>
    <col min="11267" max="11267" width="19.140625" style="105" customWidth="1"/>
    <col min="11268" max="11268" width="17.5703125" style="105" customWidth="1"/>
    <col min="11269" max="11269" width="14.7109375" style="105" customWidth="1"/>
    <col min="11270" max="11519" width="8.140625" style="105" customWidth="1"/>
    <col min="11520" max="11520" width="8.7109375" style="105" customWidth="1"/>
    <col min="11521" max="11521" width="31.5703125" style="105" customWidth="1"/>
    <col min="11522" max="11522" width="13.85546875" style="105" customWidth="1"/>
    <col min="11523" max="11523" width="19.140625" style="105" customWidth="1"/>
    <col min="11524" max="11524" width="17.5703125" style="105" customWidth="1"/>
    <col min="11525" max="11525" width="14.7109375" style="105" customWidth="1"/>
    <col min="11526" max="11775" width="8.140625" style="105" customWidth="1"/>
    <col min="11776" max="11776" width="8.7109375" style="105" customWidth="1"/>
    <col min="11777" max="11777" width="31.5703125" style="105" customWidth="1"/>
    <col min="11778" max="11778" width="13.85546875" style="105" customWidth="1"/>
    <col min="11779" max="11779" width="19.140625" style="105" customWidth="1"/>
    <col min="11780" max="11780" width="17.5703125" style="105" customWidth="1"/>
    <col min="11781" max="11781" width="14.7109375" style="105" customWidth="1"/>
    <col min="11782" max="12031" width="8.140625" style="105" customWidth="1"/>
    <col min="12032" max="12032" width="8.7109375" style="105" customWidth="1"/>
    <col min="12033" max="12033" width="31.5703125" style="105" customWidth="1"/>
    <col min="12034" max="12034" width="13.85546875" style="105" customWidth="1"/>
    <col min="12035" max="12035" width="19.140625" style="105" customWidth="1"/>
    <col min="12036" max="12036" width="17.5703125" style="105" customWidth="1"/>
    <col min="12037" max="12037" width="14.7109375" style="105" customWidth="1"/>
    <col min="12038" max="12287" width="8.140625" style="105" customWidth="1"/>
    <col min="12288" max="12288" width="8.7109375" style="105" customWidth="1"/>
    <col min="12289" max="12289" width="31.5703125" style="105" customWidth="1"/>
    <col min="12290" max="12290" width="13.85546875" style="105" customWidth="1"/>
    <col min="12291" max="12291" width="19.140625" style="105" customWidth="1"/>
    <col min="12292" max="12292" width="17.5703125" style="105" customWidth="1"/>
    <col min="12293" max="12293" width="14.7109375" style="105" customWidth="1"/>
    <col min="12294" max="12543" width="8.140625" style="105" customWidth="1"/>
    <col min="12544" max="12544" width="8.7109375" style="105" customWidth="1"/>
    <col min="12545" max="12545" width="31.5703125" style="105" customWidth="1"/>
    <col min="12546" max="12546" width="13.85546875" style="105" customWidth="1"/>
    <col min="12547" max="12547" width="19.140625" style="105" customWidth="1"/>
    <col min="12548" max="12548" width="17.5703125" style="105" customWidth="1"/>
    <col min="12549" max="12549" width="14.7109375" style="105" customWidth="1"/>
    <col min="12550" max="12799" width="8.140625" style="105" customWidth="1"/>
    <col min="12800" max="12800" width="8.7109375" style="105" customWidth="1"/>
    <col min="12801" max="12801" width="31.5703125" style="105" customWidth="1"/>
    <col min="12802" max="12802" width="13.85546875" style="105" customWidth="1"/>
    <col min="12803" max="12803" width="19.140625" style="105" customWidth="1"/>
    <col min="12804" max="12804" width="17.5703125" style="105" customWidth="1"/>
    <col min="12805" max="12805" width="14.7109375" style="105" customWidth="1"/>
    <col min="12806" max="13055" width="8.140625" style="105" customWidth="1"/>
    <col min="13056" max="13056" width="8.7109375" style="105" customWidth="1"/>
    <col min="13057" max="13057" width="31.5703125" style="105" customWidth="1"/>
    <col min="13058" max="13058" width="13.85546875" style="105" customWidth="1"/>
    <col min="13059" max="13059" width="19.140625" style="105" customWidth="1"/>
    <col min="13060" max="13060" width="17.5703125" style="105" customWidth="1"/>
    <col min="13061" max="13061" width="14.7109375" style="105" customWidth="1"/>
    <col min="13062" max="13311" width="8.140625" style="105" customWidth="1"/>
    <col min="13312" max="13312" width="8.7109375" style="105" customWidth="1"/>
    <col min="13313" max="13313" width="31.5703125" style="105" customWidth="1"/>
    <col min="13314" max="13314" width="13.85546875" style="105" customWidth="1"/>
    <col min="13315" max="13315" width="19.140625" style="105" customWidth="1"/>
    <col min="13316" max="13316" width="17.5703125" style="105" customWidth="1"/>
    <col min="13317" max="13317" width="14.7109375" style="105" customWidth="1"/>
    <col min="13318" max="13567" width="8.140625" style="105" customWidth="1"/>
    <col min="13568" max="13568" width="8.7109375" style="105" customWidth="1"/>
    <col min="13569" max="13569" width="31.5703125" style="105" customWidth="1"/>
    <col min="13570" max="13570" width="13.85546875" style="105" customWidth="1"/>
    <col min="13571" max="13571" width="19.140625" style="105" customWidth="1"/>
    <col min="13572" max="13572" width="17.5703125" style="105" customWidth="1"/>
    <col min="13573" max="13573" width="14.7109375" style="105" customWidth="1"/>
    <col min="13574" max="13823" width="8.140625" style="105" customWidth="1"/>
    <col min="13824" max="13824" width="8.7109375" style="105" customWidth="1"/>
    <col min="13825" max="13825" width="31.5703125" style="105" customWidth="1"/>
    <col min="13826" max="13826" width="13.85546875" style="105" customWidth="1"/>
    <col min="13827" max="13827" width="19.140625" style="105" customWidth="1"/>
    <col min="13828" max="13828" width="17.5703125" style="105" customWidth="1"/>
    <col min="13829" max="13829" width="14.7109375" style="105" customWidth="1"/>
    <col min="13830" max="14079" width="8.140625" style="105" customWidth="1"/>
    <col min="14080" max="14080" width="8.7109375" style="105" customWidth="1"/>
    <col min="14081" max="14081" width="31.5703125" style="105" customWidth="1"/>
    <col min="14082" max="14082" width="13.85546875" style="105" customWidth="1"/>
    <col min="14083" max="14083" width="19.140625" style="105" customWidth="1"/>
    <col min="14084" max="14084" width="17.5703125" style="105" customWidth="1"/>
    <col min="14085" max="14085" width="14.7109375" style="105" customWidth="1"/>
    <col min="14086" max="14335" width="8.140625" style="105" customWidth="1"/>
    <col min="14336" max="14336" width="8.7109375" style="105" customWidth="1"/>
    <col min="14337" max="14337" width="31.5703125" style="105" customWidth="1"/>
    <col min="14338" max="14338" width="13.85546875" style="105" customWidth="1"/>
    <col min="14339" max="14339" width="19.140625" style="105" customWidth="1"/>
    <col min="14340" max="14340" width="17.5703125" style="105" customWidth="1"/>
    <col min="14341" max="14341" width="14.7109375" style="105" customWidth="1"/>
    <col min="14342" max="14591" width="8.140625" style="105" customWidth="1"/>
    <col min="14592" max="14592" width="8.7109375" style="105" customWidth="1"/>
    <col min="14593" max="14593" width="31.5703125" style="105" customWidth="1"/>
    <col min="14594" max="14594" width="13.85546875" style="105" customWidth="1"/>
    <col min="14595" max="14595" width="19.140625" style="105" customWidth="1"/>
    <col min="14596" max="14596" width="17.5703125" style="105" customWidth="1"/>
    <col min="14597" max="14597" width="14.7109375" style="105" customWidth="1"/>
    <col min="14598" max="14847" width="8.140625" style="105" customWidth="1"/>
    <col min="14848" max="14848" width="8.7109375" style="105" customWidth="1"/>
    <col min="14849" max="14849" width="31.5703125" style="105" customWidth="1"/>
    <col min="14850" max="14850" width="13.85546875" style="105" customWidth="1"/>
    <col min="14851" max="14851" width="19.140625" style="105" customWidth="1"/>
    <col min="14852" max="14852" width="17.5703125" style="105" customWidth="1"/>
    <col min="14853" max="14853" width="14.7109375" style="105" customWidth="1"/>
    <col min="14854" max="15103" width="8.140625" style="105" customWidth="1"/>
    <col min="15104" max="15104" width="8.7109375" style="105" customWidth="1"/>
    <col min="15105" max="15105" width="31.5703125" style="105" customWidth="1"/>
    <col min="15106" max="15106" width="13.85546875" style="105" customWidth="1"/>
    <col min="15107" max="15107" width="19.140625" style="105" customWidth="1"/>
    <col min="15108" max="15108" width="17.5703125" style="105" customWidth="1"/>
    <col min="15109" max="15109" width="14.7109375" style="105" customWidth="1"/>
    <col min="15110" max="15359" width="8.140625" style="105" customWidth="1"/>
    <col min="15360" max="15360" width="8.7109375" style="105" customWidth="1"/>
    <col min="15361" max="15361" width="31.5703125" style="105" customWidth="1"/>
    <col min="15362" max="15362" width="13.85546875" style="105" customWidth="1"/>
    <col min="15363" max="15363" width="19.140625" style="105" customWidth="1"/>
    <col min="15364" max="15364" width="17.5703125" style="105" customWidth="1"/>
    <col min="15365" max="15365" width="14.7109375" style="105" customWidth="1"/>
    <col min="15366" max="15615" width="8.140625" style="105" customWidth="1"/>
    <col min="15616" max="15616" width="8.7109375" style="105" customWidth="1"/>
    <col min="15617" max="15617" width="31.5703125" style="105" customWidth="1"/>
    <col min="15618" max="15618" width="13.85546875" style="105" customWidth="1"/>
    <col min="15619" max="15619" width="19.140625" style="105" customWidth="1"/>
    <col min="15620" max="15620" width="17.5703125" style="105" customWidth="1"/>
    <col min="15621" max="15621" width="14.7109375" style="105" customWidth="1"/>
    <col min="15622" max="15871" width="8.140625" style="105" customWidth="1"/>
    <col min="15872" max="15872" width="8.7109375" style="105" customWidth="1"/>
    <col min="15873" max="15873" width="31.5703125" style="105" customWidth="1"/>
    <col min="15874" max="15874" width="13.85546875" style="105" customWidth="1"/>
    <col min="15875" max="15875" width="19.140625" style="105" customWidth="1"/>
    <col min="15876" max="15876" width="17.5703125" style="105" customWidth="1"/>
    <col min="15877" max="15877" width="14.7109375" style="105" customWidth="1"/>
    <col min="15878" max="16127" width="8.140625" style="105" customWidth="1"/>
    <col min="16128" max="16128" width="8.7109375" style="105" customWidth="1"/>
    <col min="16129" max="16129" width="31.5703125" style="105" customWidth="1"/>
    <col min="16130" max="16130" width="13.85546875" style="105" customWidth="1"/>
    <col min="16131" max="16131" width="19.140625" style="105" customWidth="1"/>
    <col min="16132" max="16132" width="17.5703125" style="105" customWidth="1"/>
    <col min="16133" max="16133" width="14.7109375" style="105" customWidth="1"/>
    <col min="16134" max="16384" width="8.140625" style="105" customWidth="1"/>
  </cols>
  <sheetData>
    <row r="1" spans="1:5" s="104" customFormat="1" ht="23.25" customHeight="1" x14ac:dyDescent="0.25">
      <c r="A1" s="192"/>
      <c r="B1" s="192"/>
      <c r="C1" s="192"/>
      <c r="D1" s="192"/>
      <c r="E1" s="192"/>
    </row>
    <row r="2" spans="1:5" s="104" customFormat="1" x14ac:dyDescent="0.25">
      <c r="A2" s="192" t="s">
        <v>155</v>
      </c>
      <c r="B2" s="192"/>
      <c r="C2" s="192"/>
      <c r="D2" s="192"/>
      <c r="E2" s="192"/>
    </row>
    <row r="3" spans="1:5" s="104" customFormat="1" ht="15.75" customHeight="1" x14ac:dyDescent="0.25">
      <c r="A3" s="194" t="s">
        <v>199</v>
      </c>
      <c r="B3" s="194"/>
      <c r="C3" s="194"/>
      <c r="D3" s="194"/>
      <c r="E3" s="194"/>
    </row>
    <row r="4" spans="1:5" s="104" customFormat="1" x14ac:dyDescent="0.25">
      <c r="A4" s="194" t="s">
        <v>156</v>
      </c>
      <c r="B4" s="194"/>
      <c r="C4" s="194"/>
      <c r="D4" s="194"/>
      <c r="E4" s="194"/>
    </row>
    <row r="5" spans="1:5" s="104" customFormat="1" x14ac:dyDescent="0.25">
      <c r="A5" s="194" t="s">
        <v>157</v>
      </c>
      <c r="B5" s="194"/>
      <c r="C5" s="194"/>
      <c r="D5" s="194"/>
      <c r="E5" s="194"/>
    </row>
    <row r="6" spans="1:5" s="104" customFormat="1" ht="26.25" customHeight="1" x14ac:dyDescent="0.25">
      <c r="A6" s="192" t="s">
        <v>158</v>
      </c>
      <c r="B6" s="192"/>
      <c r="C6" s="192"/>
      <c r="D6" s="192"/>
      <c r="E6" s="106" t="s">
        <v>159</v>
      </c>
    </row>
    <row r="7" spans="1:5" s="104" customFormat="1" x14ac:dyDescent="0.25">
      <c r="A7" s="192"/>
      <c r="B7" s="192"/>
      <c r="C7" s="192"/>
      <c r="D7" s="192"/>
      <c r="E7" s="192"/>
    </row>
    <row r="8" spans="1:5" s="104" customFormat="1" ht="28.5" customHeight="1" x14ac:dyDescent="0.25">
      <c r="A8" s="193" t="s">
        <v>160</v>
      </c>
      <c r="B8" s="193"/>
      <c r="C8" s="193"/>
      <c r="D8" s="193"/>
      <c r="E8" s="193"/>
    </row>
    <row r="9" spans="1:5" s="104" customFormat="1" ht="29.25" customHeight="1" x14ac:dyDescent="0.25">
      <c r="A9" s="193" t="s">
        <v>161</v>
      </c>
      <c r="B9" s="193"/>
      <c r="C9" s="193"/>
      <c r="D9" s="193"/>
      <c r="E9" s="193"/>
    </row>
    <row r="10" spans="1:5" s="104" customFormat="1" ht="30" customHeight="1" x14ac:dyDescent="0.25">
      <c r="A10" s="193" t="s">
        <v>162</v>
      </c>
      <c r="B10" s="193"/>
      <c r="C10" s="193"/>
      <c r="D10" s="193"/>
      <c r="E10" s="193"/>
    </row>
    <row r="11" spans="1:5" s="104" customFormat="1" ht="30" customHeight="1" x14ac:dyDescent="0.25">
      <c r="A11" s="193" t="s">
        <v>163</v>
      </c>
      <c r="B11" s="193"/>
      <c r="C11" s="193"/>
      <c r="D11" s="193"/>
      <c r="E11" s="193"/>
    </row>
    <row r="12" spans="1:5" s="104" customFormat="1" ht="29.25" customHeight="1" x14ac:dyDescent="0.25">
      <c r="A12" s="193" t="s">
        <v>164</v>
      </c>
      <c r="B12" s="193"/>
      <c r="C12" s="193"/>
      <c r="D12" s="193"/>
      <c r="E12" s="193"/>
    </row>
    <row r="13" spans="1:5" s="104" customFormat="1" ht="28.5" customHeight="1" x14ac:dyDescent="0.25">
      <c r="A13" s="193" t="s">
        <v>165</v>
      </c>
      <c r="B13" s="193"/>
      <c r="C13" s="193"/>
      <c r="D13" s="193"/>
      <c r="E13" s="193"/>
    </row>
    <row r="14" spans="1:5" s="104" customFormat="1" ht="15.75" customHeight="1" x14ac:dyDescent="0.25">
      <c r="A14" s="192"/>
      <c r="B14" s="192"/>
      <c r="C14" s="192"/>
      <c r="D14" s="192"/>
      <c r="E14" s="192"/>
    </row>
    <row r="15" spans="1:5" s="104" customFormat="1" ht="150" x14ac:dyDescent="0.25">
      <c r="A15" s="107" t="s">
        <v>2</v>
      </c>
      <c r="B15" s="108" t="s">
        <v>167</v>
      </c>
      <c r="C15" s="108" t="s">
        <v>0</v>
      </c>
      <c r="D15" s="108" t="s">
        <v>166</v>
      </c>
      <c r="E15" s="108" t="s">
        <v>1</v>
      </c>
    </row>
    <row r="16" spans="1:5" s="113" customFormat="1" ht="14.25" x14ac:dyDescent="0.25">
      <c r="A16" s="111" t="s">
        <v>8</v>
      </c>
      <c r="B16" s="112"/>
      <c r="C16" s="112"/>
      <c r="D16" s="112"/>
      <c r="E16" s="112"/>
    </row>
    <row r="17" spans="1:5" s="104" customFormat="1" x14ac:dyDescent="0.25">
      <c r="A17" s="107" t="s">
        <v>57</v>
      </c>
      <c r="B17" s="109" t="s">
        <v>23</v>
      </c>
      <c r="C17" s="108" t="s">
        <v>11</v>
      </c>
      <c r="D17" s="109">
        <v>0.13</v>
      </c>
      <c r="E17" s="109">
        <v>797.32</v>
      </c>
    </row>
    <row r="18" spans="1:5" s="113" customFormat="1" ht="28.5" x14ac:dyDescent="0.25">
      <c r="A18" s="111" t="s">
        <v>168</v>
      </c>
      <c r="B18" s="112"/>
      <c r="C18" s="112"/>
      <c r="D18" s="112"/>
      <c r="E18" s="112"/>
    </row>
    <row r="19" spans="1:5" s="104" customFormat="1" ht="30" x14ac:dyDescent="0.25">
      <c r="A19" s="107" t="s">
        <v>169</v>
      </c>
      <c r="B19" s="109">
        <v>7.25</v>
      </c>
      <c r="C19" s="108" t="s">
        <v>15</v>
      </c>
      <c r="D19" s="109">
        <f>E19/B19</f>
        <v>1177.9627586206896</v>
      </c>
      <c r="E19" s="109">
        <v>8540.23</v>
      </c>
    </row>
    <row r="20" spans="1:5" s="104" customFormat="1" x14ac:dyDescent="0.25">
      <c r="A20" s="107" t="s">
        <v>170</v>
      </c>
      <c r="B20" s="109" t="s">
        <v>22</v>
      </c>
      <c r="C20" s="108" t="s">
        <v>13</v>
      </c>
      <c r="D20" s="109">
        <f>E20</f>
        <v>19158.75</v>
      </c>
      <c r="E20" s="109">
        <v>19158.75</v>
      </c>
    </row>
    <row r="21" spans="1:5" s="104" customFormat="1" ht="30" x14ac:dyDescent="0.25">
      <c r="A21" s="107" t="s">
        <v>171</v>
      </c>
      <c r="B21" s="109" t="s">
        <v>151</v>
      </c>
      <c r="C21" s="108" t="s">
        <v>12</v>
      </c>
      <c r="D21" s="109">
        <f t="shared" ref="D21:D23" si="0">E21</f>
        <v>34887.230000000003</v>
      </c>
      <c r="E21" s="109">
        <v>34887.230000000003</v>
      </c>
    </row>
    <row r="22" spans="1:5" s="104" customFormat="1" x14ac:dyDescent="0.25">
      <c r="A22" s="107" t="s">
        <v>172</v>
      </c>
      <c r="B22" s="109" t="s">
        <v>151</v>
      </c>
      <c r="C22" s="108" t="s">
        <v>12</v>
      </c>
      <c r="D22" s="109">
        <f t="shared" si="0"/>
        <v>460.17</v>
      </c>
      <c r="E22" s="109">
        <v>460.17</v>
      </c>
    </row>
    <row r="23" spans="1:5" s="104" customFormat="1" ht="30" x14ac:dyDescent="0.25">
      <c r="A23" s="107" t="s">
        <v>173</v>
      </c>
      <c r="B23" s="109" t="s">
        <v>24</v>
      </c>
      <c r="C23" s="108" t="s">
        <v>11</v>
      </c>
      <c r="D23" s="109">
        <f t="shared" si="0"/>
        <v>104.41</v>
      </c>
      <c r="E23" s="109">
        <v>104.41</v>
      </c>
    </row>
    <row r="24" spans="1:5" s="113" customFormat="1" ht="28.5" x14ac:dyDescent="0.25">
      <c r="A24" s="111" t="s">
        <v>174</v>
      </c>
      <c r="B24" s="112"/>
      <c r="C24" s="112"/>
      <c r="D24" s="112"/>
      <c r="E24" s="112"/>
    </row>
    <row r="25" spans="1:5" s="104" customFormat="1" x14ac:dyDescent="0.25">
      <c r="A25" s="107" t="s">
        <v>175</v>
      </c>
      <c r="B25" s="109">
        <v>2</v>
      </c>
      <c r="C25" s="108" t="s">
        <v>13</v>
      </c>
      <c r="D25" s="109">
        <f>E25/B25</f>
        <v>473.2</v>
      </c>
      <c r="E25" s="109">
        <v>946.4</v>
      </c>
    </row>
    <row r="26" spans="1:5" s="104" customFormat="1" x14ac:dyDescent="0.25">
      <c r="A26" s="107" t="s">
        <v>176</v>
      </c>
      <c r="B26" s="109">
        <v>0.01</v>
      </c>
      <c r="C26" s="108" t="s">
        <v>18</v>
      </c>
      <c r="D26" s="109">
        <f t="shared" ref="D26:D52" si="1">E26/B26</f>
        <v>255744</v>
      </c>
      <c r="E26" s="109">
        <v>2557.44</v>
      </c>
    </row>
    <row r="27" spans="1:5" s="104" customFormat="1" ht="45" x14ac:dyDescent="0.25">
      <c r="A27" s="107" t="s">
        <v>177</v>
      </c>
      <c r="B27" s="109">
        <v>1</v>
      </c>
      <c r="C27" s="108" t="s">
        <v>135</v>
      </c>
      <c r="D27" s="109">
        <f t="shared" si="1"/>
        <v>772.9</v>
      </c>
      <c r="E27" s="109">
        <v>772.9</v>
      </c>
    </row>
    <row r="28" spans="1:5" s="104" customFormat="1" x14ac:dyDescent="0.25">
      <c r="A28" s="107" t="s">
        <v>128</v>
      </c>
      <c r="B28" s="109">
        <v>1</v>
      </c>
      <c r="C28" s="108" t="s">
        <v>129</v>
      </c>
      <c r="D28" s="109">
        <f t="shared" si="1"/>
        <v>91.38</v>
      </c>
      <c r="E28" s="109">
        <v>91.38</v>
      </c>
    </row>
    <row r="29" spans="1:5" s="104" customFormat="1" x14ac:dyDescent="0.25">
      <c r="A29" s="107" t="s">
        <v>61</v>
      </c>
      <c r="B29" s="109">
        <v>1</v>
      </c>
      <c r="C29" s="108" t="s">
        <v>14</v>
      </c>
      <c r="D29" s="109">
        <f t="shared" si="1"/>
        <v>907.5</v>
      </c>
      <c r="E29" s="109">
        <v>907.5</v>
      </c>
    </row>
    <row r="30" spans="1:5" s="104" customFormat="1" ht="30" x14ac:dyDescent="0.25">
      <c r="A30" s="107" t="s">
        <v>178</v>
      </c>
      <c r="B30" s="109">
        <v>1</v>
      </c>
      <c r="C30" s="108" t="s">
        <v>13</v>
      </c>
      <c r="D30" s="109">
        <f t="shared" si="1"/>
        <v>150.94</v>
      </c>
      <c r="E30" s="109">
        <v>150.94</v>
      </c>
    </row>
    <row r="31" spans="1:5" s="104" customFormat="1" ht="30" x14ac:dyDescent="0.25">
      <c r="A31" s="107" t="s">
        <v>63</v>
      </c>
      <c r="B31" s="109">
        <v>0.1</v>
      </c>
      <c r="C31" s="108" t="s">
        <v>17</v>
      </c>
      <c r="D31" s="109">
        <f t="shared" si="1"/>
        <v>1791.3</v>
      </c>
      <c r="E31" s="109">
        <v>179.13</v>
      </c>
    </row>
    <row r="32" spans="1:5" s="104" customFormat="1" x14ac:dyDescent="0.25">
      <c r="A32" s="107" t="s">
        <v>131</v>
      </c>
      <c r="B32" s="109">
        <v>0.02</v>
      </c>
      <c r="C32" s="108" t="s">
        <v>132</v>
      </c>
      <c r="D32" s="109">
        <f t="shared" si="1"/>
        <v>27215.499999999996</v>
      </c>
      <c r="E32" s="109">
        <v>544.30999999999995</v>
      </c>
    </row>
    <row r="33" spans="1:5" s="104" customFormat="1" ht="30" x14ac:dyDescent="0.25">
      <c r="A33" s="107" t="s">
        <v>64</v>
      </c>
      <c r="B33" s="109">
        <v>0.86299999999999999</v>
      </c>
      <c r="C33" s="108" t="s">
        <v>17</v>
      </c>
      <c r="D33" s="109">
        <f t="shared" si="1"/>
        <v>1821.587485515643</v>
      </c>
      <c r="E33" s="109">
        <v>1572.03</v>
      </c>
    </row>
    <row r="34" spans="1:5" s="104" customFormat="1" ht="30" x14ac:dyDescent="0.25">
      <c r="A34" s="107" t="s">
        <v>66</v>
      </c>
      <c r="B34" s="109">
        <v>1</v>
      </c>
      <c r="C34" s="108" t="s">
        <v>14</v>
      </c>
      <c r="D34" s="109">
        <f t="shared" si="1"/>
        <v>549.39</v>
      </c>
      <c r="E34" s="109">
        <v>549.39</v>
      </c>
    </row>
    <row r="35" spans="1:5" s="104" customFormat="1" ht="30" x14ac:dyDescent="0.25">
      <c r="A35" s="107" t="s">
        <v>67</v>
      </c>
      <c r="B35" s="109">
        <v>4</v>
      </c>
      <c r="C35" s="108" t="s">
        <v>19</v>
      </c>
      <c r="D35" s="109">
        <f t="shared" si="1"/>
        <v>225.345</v>
      </c>
      <c r="E35" s="109">
        <v>901.38</v>
      </c>
    </row>
    <row r="36" spans="1:5" s="104" customFormat="1" x14ac:dyDescent="0.25">
      <c r="A36" s="107" t="s">
        <v>133</v>
      </c>
      <c r="B36" s="109">
        <v>1</v>
      </c>
      <c r="C36" s="108" t="s">
        <v>129</v>
      </c>
      <c r="D36" s="109">
        <f t="shared" si="1"/>
        <v>73.400000000000006</v>
      </c>
      <c r="E36" s="109">
        <v>73.400000000000006</v>
      </c>
    </row>
    <row r="37" spans="1:5" s="104" customFormat="1" x14ac:dyDescent="0.25">
      <c r="A37" s="107" t="s">
        <v>179</v>
      </c>
      <c r="B37" s="109">
        <v>1</v>
      </c>
      <c r="C37" s="108" t="s">
        <v>13</v>
      </c>
      <c r="D37" s="109">
        <f t="shared" si="1"/>
        <v>4440.0600000000004</v>
      </c>
      <c r="E37" s="109">
        <v>4440.0600000000004</v>
      </c>
    </row>
    <row r="38" spans="1:5" s="104" customFormat="1" x14ac:dyDescent="0.25">
      <c r="A38" s="107" t="s">
        <v>69</v>
      </c>
      <c r="B38" s="109">
        <v>1</v>
      </c>
      <c r="C38" s="108" t="s">
        <v>14</v>
      </c>
      <c r="D38" s="109">
        <f t="shared" si="1"/>
        <v>2989.28</v>
      </c>
      <c r="E38" s="109">
        <v>2989.28</v>
      </c>
    </row>
    <row r="39" spans="1:5" s="104" customFormat="1" x14ac:dyDescent="0.25">
      <c r="A39" s="107" t="s">
        <v>180</v>
      </c>
      <c r="B39" s="109">
        <v>1</v>
      </c>
      <c r="C39" s="108" t="s">
        <v>13</v>
      </c>
      <c r="D39" s="109">
        <f t="shared" si="1"/>
        <v>2090.8200000000002</v>
      </c>
      <c r="E39" s="109">
        <v>2090.8200000000002</v>
      </c>
    </row>
    <row r="40" spans="1:5" s="104" customFormat="1" ht="30" x14ac:dyDescent="0.25">
      <c r="A40" s="107" t="s">
        <v>138</v>
      </c>
      <c r="B40" s="109">
        <v>1</v>
      </c>
      <c r="C40" s="108" t="s">
        <v>21</v>
      </c>
      <c r="D40" s="109">
        <f t="shared" si="1"/>
        <v>1174.1099999999999</v>
      </c>
      <c r="E40" s="109">
        <v>1174.1099999999999</v>
      </c>
    </row>
    <row r="41" spans="1:5" s="104" customFormat="1" ht="30" x14ac:dyDescent="0.25">
      <c r="A41" s="107" t="s">
        <v>181</v>
      </c>
      <c r="B41" s="109">
        <v>1</v>
      </c>
      <c r="C41" s="108" t="s">
        <v>21</v>
      </c>
      <c r="D41" s="109">
        <f t="shared" si="1"/>
        <v>604.44000000000005</v>
      </c>
      <c r="E41" s="109">
        <v>604.44000000000005</v>
      </c>
    </row>
    <row r="42" spans="1:5" s="104" customFormat="1" x14ac:dyDescent="0.25">
      <c r="A42" s="107" t="s">
        <v>72</v>
      </c>
      <c r="B42" s="109">
        <v>32</v>
      </c>
      <c r="C42" s="108" t="s">
        <v>21</v>
      </c>
      <c r="D42" s="109">
        <f t="shared" si="1"/>
        <v>271.4715625</v>
      </c>
      <c r="E42" s="109">
        <v>8687.09</v>
      </c>
    </row>
    <row r="43" spans="1:5" s="113" customFormat="1" ht="28.5" x14ac:dyDescent="0.25">
      <c r="A43" s="111" t="s">
        <v>182</v>
      </c>
      <c r="B43" s="112"/>
      <c r="C43" s="112"/>
      <c r="D43" s="109"/>
      <c r="E43" s="112"/>
    </row>
    <row r="44" spans="1:5" s="104" customFormat="1" x14ac:dyDescent="0.25">
      <c r="A44" s="107" t="s">
        <v>183</v>
      </c>
      <c r="B44" s="109">
        <v>6.0000000000000001E-3</v>
      </c>
      <c r="C44" s="108" t="s">
        <v>124</v>
      </c>
      <c r="D44" s="109">
        <f t="shared" si="1"/>
        <v>56211.666666666664</v>
      </c>
      <c r="E44" s="109">
        <v>337.27</v>
      </c>
    </row>
    <row r="45" spans="1:5" s="104" customFormat="1" x14ac:dyDescent="0.25">
      <c r="A45" s="107" t="s">
        <v>184</v>
      </c>
      <c r="B45" s="109">
        <v>0.17</v>
      </c>
      <c r="C45" s="108" t="s">
        <v>17</v>
      </c>
      <c r="D45" s="109">
        <f t="shared" si="1"/>
        <v>1866.2941176470586</v>
      </c>
      <c r="E45" s="109">
        <v>317.27</v>
      </c>
    </row>
    <row r="46" spans="1:5" s="104" customFormat="1" ht="30" x14ac:dyDescent="0.25">
      <c r="A46" s="107" t="s">
        <v>73</v>
      </c>
      <c r="B46" s="109">
        <v>0.43</v>
      </c>
      <c r="C46" s="108" t="s">
        <v>17</v>
      </c>
      <c r="D46" s="109">
        <f t="shared" si="1"/>
        <v>1850.0930232558139</v>
      </c>
      <c r="E46" s="109">
        <v>795.54</v>
      </c>
    </row>
    <row r="47" spans="1:5" s="104" customFormat="1" ht="30" x14ac:dyDescent="0.25">
      <c r="A47" s="107" t="s">
        <v>142</v>
      </c>
      <c r="B47" s="109">
        <v>0.432</v>
      </c>
      <c r="C47" s="108" t="s">
        <v>17</v>
      </c>
      <c r="D47" s="109">
        <f t="shared" si="1"/>
        <v>1834.0740740740741</v>
      </c>
      <c r="E47" s="109">
        <v>792.32</v>
      </c>
    </row>
    <row r="48" spans="1:5" s="104" customFormat="1" ht="30" x14ac:dyDescent="0.25">
      <c r="A48" s="107" t="s">
        <v>185</v>
      </c>
      <c r="B48" s="109">
        <v>20</v>
      </c>
      <c r="C48" s="108" t="s">
        <v>186</v>
      </c>
      <c r="D48" s="109">
        <f t="shared" si="1"/>
        <v>40.616500000000002</v>
      </c>
      <c r="E48" s="109">
        <v>812.33</v>
      </c>
    </row>
    <row r="49" spans="1:5" s="104" customFormat="1" ht="30" x14ac:dyDescent="0.25">
      <c r="A49" s="107" t="s">
        <v>143</v>
      </c>
      <c r="B49" s="109" t="s">
        <v>200</v>
      </c>
      <c r="C49" s="108" t="s">
        <v>17</v>
      </c>
      <c r="D49" s="109">
        <f>E49</f>
        <v>1055.22</v>
      </c>
      <c r="E49" s="109">
        <v>1055.22</v>
      </c>
    </row>
    <row r="50" spans="1:5" s="104" customFormat="1" x14ac:dyDescent="0.25">
      <c r="A50" s="107" t="s">
        <v>187</v>
      </c>
      <c r="B50" s="109">
        <v>3</v>
      </c>
      <c r="C50" s="108" t="s">
        <v>188</v>
      </c>
      <c r="D50" s="109">
        <f t="shared" si="1"/>
        <v>228.39333333333332</v>
      </c>
      <c r="E50" s="109">
        <v>685.18</v>
      </c>
    </row>
    <row r="51" spans="1:5" s="104" customFormat="1" ht="30" x14ac:dyDescent="0.25">
      <c r="A51" s="107" t="s">
        <v>189</v>
      </c>
      <c r="B51" s="109">
        <v>0.01</v>
      </c>
      <c r="C51" s="108" t="s">
        <v>190</v>
      </c>
      <c r="D51" s="109">
        <f t="shared" si="1"/>
        <v>7623</v>
      </c>
      <c r="E51" s="109">
        <v>76.23</v>
      </c>
    </row>
    <row r="52" spans="1:5" s="104" customFormat="1" ht="30" x14ac:dyDescent="0.25">
      <c r="A52" s="107" t="s">
        <v>191</v>
      </c>
      <c r="B52" s="109">
        <v>0.02</v>
      </c>
      <c r="C52" s="108" t="s">
        <v>18</v>
      </c>
      <c r="D52" s="109">
        <f t="shared" si="1"/>
        <v>47453.5</v>
      </c>
      <c r="E52" s="109">
        <v>949.07</v>
      </c>
    </row>
    <row r="53" spans="1:5" s="113" customFormat="1" ht="28.5" x14ac:dyDescent="0.25">
      <c r="A53" s="111" t="s">
        <v>41</v>
      </c>
      <c r="B53" s="112"/>
      <c r="C53" s="112"/>
      <c r="D53" s="112"/>
      <c r="E53" s="112"/>
    </row>
    <row r="54" spans="1:5" s="104" customFormat="1" ht="30" x14ac:dyDescent="0.25">
      <c r="A54" s="107" t="s">
        <v>60</v>
      </c>
      <c r="B54" s="109" t="s">
        <v>150</v>
      </c>
      <c r="C54" s="108" t="s">
        <v>11</v>
      </c>
      <c r="D54" s="109">
        <f>E54</f>
        <v>1567.9</v>
      </c>
      <c r="E54" s="109">
        <v>1567.9</v>
      </c>
    </row>
    <row r="55" spans="1:5" s="113" customFormat="1" ht="28.5" x14ac:dyDescent="0.25">
      <c r="A55" s="111" t="s">
        <v>192</v>
      </c>
      <c r="B55" s="112"/>
      <c r="C55" s="112"/>
      <c r="D55" s="112"/>
      <c r="E55" s="112"/>
    </row>
    <row r="56" spans="1:5" s="104" customFormat="1" x14ac:dyDescent="0.25">
      <c r="A56" s="107" t="s">
        <v>193</v>
      </c>
      <c r="B56" s="109" t="s">
        <v>24</v>
      </c>
      <c r="C56" s="108" t="s">
        <v>11</v>
      </c>
      <c r="D56" s="109">
        <f>E56</f>
        <v>625.55999999999995</v>
      </c>
      <c r="E56" s="109">
        <v>625.55999999999995</v>
      </c>
    </row>
    <row r="57" spans="1:5" s="36" customFormat="1" x14ac:dyDescent="0.25">
      <c r="A57" s="41" t="s">
        <v>10</v>
      </c>
      <c r="B57" s="43"/>
      <c r="C57" s="43"/>
      <c r="D57" s="43"/>
      <c r="E57" s="43"/>
    </row>
    <row r="58" spans="1:5" s="36" customFormat="1" x14ac:dyDescent="0.25">
      <c r="A58" s="80" t="s">
        <v>79</v>
      </c>
      <c r="B58" s="39" t="s">
        <v>23</v>
      </c>
      <c r="C58" s="39" t="s">
        <v>11</v>
      </c>
      <c r="D58" s="39">
        <f>E58</f>
        <v>10119.400000000001</v>
      </c>
      <c r="E58" s="39">
        <f>SUM(E16:E56)*10%</f>
        <v>10119.400000000001</v>
      </c>
    </row>
    <row r="59" spans="1:5" s="113" customFormat="1" ht="14.25" x14ac:dyDescent="0.25">
      <c r="A59" s="114" t="s">
        <v>27</v>
      </c>
      <c r="B59" s="115"/>
      <c r="C59" s="116"/>
      <c r="D59" s="115"/>
      <c r="E59" s="115">
        <f>SUM(E16:E58)</f>
        <v>111313.4</v>
      </c>
    </row>
    <row r="60" spans="1:5" s="104" customFormat="1" x14ac:dyDescent="0.25">
      <c r="A60" s="192"/>
      <c r="B60" s="192"/>
      <c r="C60" s="192"/>
      <c r="D60" s="192"/>
      <c r="E60" s="192"/>
    </row>
    <row r="61" spans="1:5" s="104" customFormat="1" x14ac:dyDescent="0.25">
      <c r="A61" s="192"/>
      <c r="B61" s="192"/>
      <c r="C61" s="192"/>
      <c r="D61" s="192"/>
      <c r="E61" s="192"/>
    </row>
    <row r="62" spans="1:5" s="104" customFormat="1" ht="39.75" customHeight="1" x14ac:dyDescent="0.25">
      <c r="A62" s="193" t="s">
        <v>201</v>
      </c>
      <c r="B62" s="193"/>
      <c r="C62" s="193"/>
      <c r="D62" s="193"/>
      <c r="E62" s="193"/>
    </row>
    <row r="63" spans="1:5" s="104" customFormat="1" ht="27.75" customHeight="1" x14ac:dyDescent="0.25">
      <c r="A63" s="193" t="s">
        <v>194</v>
      </c>
      <c r="B63" s="193"/>
      <c r="C63" s="193"/>
      <c r="D63" s="193"/>
      <c r="E63" s="193"/>
    </row>
    <row r="64" spans="1:5" s="104" customFormat="1" ht="24" customHeight="1" x14ac:dyDescent="0.25">
      <c r="A64" s="193" t="s">
        <v>195</v>
      </c>
      <c r="B64" s="193"/>
      <c r="C64" s="193"/>
      <c r="D64" s="193"/>
      <c r="E64" s="193"/>
    </row>
    <row r="65" spans="1:5" s="104" customFormat="1" ht="30.75" customHeight="1" x14ac:dyDescent="0.25">
      <c r="A65" s="193" t="s">
        <v>196</v>
      </c>
      <c r="B65" s="193"/>
      <c r="C65" s="193"/>
      <c r="D65" s="193"/>
      <c r="E65" s="193"/>
    </row>
    <row r="66" spans="1:5" s="104" customFormat="1" x14ac:dyDescent="0.25">
      <c r="A66" s="192"/>
      <c r="B66" s="192"/>
      <c r="C66" s="192"/>
      <c r="D66" s="192"/>
      <c r="E66" s="192"/>
    </row>
    <row r="67" spans="1:5" s="104" customFormat="1" ht="24.75" customHeight="1" x14ac:dyDescent="0.25">
      <c r="B67" s="195"/>
      <c r="C67" s="195"/>
      <c r="D67" s="195"/>
      <c r="E67" s="195"/>
    </row>
    <row r="68" spans="1:5" s="104" customFormat="1" ht="18.75" customHeight="1" x14ac:dyDescent="0.25">
      <c r="A68" s="192" t="s">
        <v>197</v>
      </c>
      <c r="B68" s="192"/>
      <c r="C68" s="192"/>
      <c r="D68" s="192"/>
      <c r="E68" s="192"/>
    </row>
    <row r="69" spans="1:5" s="104" customFormat="1" ht="15.75" customHeight="1" x14ac:dyDescent="0.25">
      <c r="A69" s="196" t="s">
        <v>202</v>
      </c>
      <c r="B69" s="196"/>
      <c r="C69" s="196"/>
      <c r="D69" s="196"/>
      <c r="E69" s="196"/>
    </row>
    <row r="70" spans="1:5" s="104" customFormat="1" ht="10.5" customHeight="1" x14ac:dyDescent="0.25">
      <c r="B70" s="194"/>
      <c r="C70" s="194"/>
      <c r="D70" s="194" t="s">
        <v>29</v>
      </c>
      <c r="E70" s="194"/>
    </row>
    <row r="71" spans="1:5" s="104" customFormat="1" x14ac:dyDescent="0.25">
      <c r="A71" s="192"/>
      <c r="B71" s="192"/>
      <c r="C71" s="192"/>
      <c r="D71" s="192"/>
      <c r="E71" s="192"/>
    </row>
    <row r="72" spans="1:5" s="104" customFormat="1" x14ac:dyDescent="0.25">
      <c r="A72" s="192" t="s">
        <v>198</v>
      </c>
      <c r="B72" s="192"/>
      <c r="C72" s="192"/>
      <c r="D72" s="192"/>
      <c r="E72" s="192"/>
    </row>
    <row r="73" spans="1:5" s="104" customFormat="1" ht="10.5" customHeight="1" x14ac:dyDescent="0.25">
      <c r="B73" s="194"/>
      <c r="C73" s="194"/>
      <c r="D73" s="194" t="s">
        <v>29</v>
      </c>
      <c r="E73" s="194"/>
    </row>
    <row r="74" spans="1:5" s="104" customFormat="1" ht="11.25" customHeight="1" x14ac:dyDescent="0.25">
      <c r="A74" s="192"/>
      <c r="B74" s="192"/>
      <c r="C74" s="192"/>
      <c r="D74" s="192"/>
      <c r="E74" s="192"/>
    </row>
  </sheetData>
  <mergeCells count="31">
    <mergeCell ref="A72:E72"/>
    <mergeCell ref="B73:C73"/>
    <mergeCell ref="D73:E73"/>
    <mergeCell ref="A74:E74"/>
    <mergeCell ref="A5:E5"/>
    <mergeCell ref="B67:E67"/>
    <mergeCell ref="A68:E68"/>
    <mergeCell ref="A69:E69"/>
    <mergeCell ref="B70:C70"/>
    <mergeCell ref="D70:E70"/>
    <mergeCell ref="A71:E71"/>
    <mergeCell ref="A61:E61"/>
    <mergeCell ref="A62:E62"/>
    <mergeCell ref="A63:E63"/>
    <mergeCell ref="A64:E64"/>
    <mergeCell ref="A65:E65"/>
    <mergeCell ref="A66:E66"/>
    <mergeCell ref="A60:E60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A3:E3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1" t="s">
        <v>205</v>
      </c>
      <c r="B1" s="161"/>
      <c r="C1" s="161"/>
      <c r="D1" s="161"/>
      <c r="E1" s="161"/>
      <c r="F1" s="16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206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3" t="s">
        <v>94</v>
      </c>
      <c r="B5" s="173"/>
      <c r="C5" s="173"/>
      <c r="D5" s="173"/>
      <c r="E5" s="173"/>
      <c r="F5" s="173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7" t="s">
        <v>95</v>
      </c>
      <c r="B6" s="98">
        <v>2</v>
      </c>
      <c r="C6" s="97" t="s">
        <v>96</v>
      </c>
      <c r="D6" s="117">
        <v>511.1</v>
      </c>
      <c r="E6" s="97" t="s">
        <v>97</v>
      </c>
      <c r="F6" s="100">
        <v>479.8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4"/>
      <c r="R6" s="175"/>
      <c r="S6" s="56"/>
    </row>
    <row r="7" spans="1:19" s="59" customFormat="1" ht="32.25" customHeight="1" x14ac:dyDescent="0.25">
      <c r="A7" s="97" t="s">
        <v>98</v>
      </c>
      <c r="B7" s="98">
        <v>1</v>
      </c>
      <c r="C7" s="97" t="s">
        <v>99</v>
      </c>
      <c r="D7" s="117">
        <v>0</v>
      </c>
      <c r="E7" s="97" t="s">
        <v>100</v>
      </c>
      <c r="F7" s="100">
        <v>309.60000000000002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4"/>
      <c r="R7" s="176"/>
      <c r="S7" s="58"/>
    </row>
    <row r="8" spans="1:19" s="59" customFormat="1" ht="51" customHeight="1" x14ac:dyDescent="0.25">
      <c r="A8" s="120" t="s">
        <v>101</v>
      </c>
      <c r="B8" s="98">
        <v>8</v>
      </c>
      <c r="C8" s="97" t="s">
        <v>102</v>
      </c>
      <c r="D8" s="100">
        <v>47.8</v>
      </c>
      <c r="E8" s="97" t="s">
        <v>103</v>
      </c>
      <c r="F8" s="100">
        <v>76.099999999999994</v>
      </c>
      <c r="G8" s="48"/>
      <c r="H8" s="50"/>
      <c r="I8" s="51"/>
      <c r="J8" s="52"/>
      <c r="K8" s="119"/>
      <c r="L8" s="54"/>
      <c r="M8" s="54"/>
      <c r="N8" s="54"/>
      <c r="O8" s="54"/>
      <c r="P8" s="55"/>
      <c r="Q8" s="174"/>
      <c r="R8" s="175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19"/>
      <c r="L9" s="54"/>
      <c r="M9" s="54"/>
      <c r="N9" s="54"/>
      <c r="O9" s="54"/>
      <c r="P9" s="48"/>
      <c r="Q9" s="119"/>
      <c r="R9" s="120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1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77" t="s">
        <v>104</v>
      </c>
      <c r="B11" s="178"/>
      <c r="C11" s="178"/>
      <c r="D11" s="178"/>
      <c r="E11" s="179"/>
      <c r="F11" s="70" t="s">
        <v>105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2" customFormat="1" ht="30" customHeight="1" x14ac:dyDescent="0.25">
      <c r="A12" s="183" t="s">
        <v>106</v>
      </c>
      <c r="B12" s="184"/>
      <c r="C12" s="184"/>
      <c r="D12" s="184"/>
      <c r="E12" s="185"/>
      <c r="F12" s="93">
        <v>7221.0380000000296</v>
      </c>
      <c r="G12" s="94"/>
    </row>
    <row r="13" spans="1:19" s="92" customFormat="1" ht="30" customHeight="1" x14ac:dyDescent="0.25">
      <c r="A13" s="183" t="s">
        <v>107</v>
      </c>
      <c r="B13" s="184"/>
      <c r="C13" s="184"/>
      <c r="D13" s="184"/>
      <c r="E13" s="185"/>
      <c r="F13" s="93">
        <v>8495.7699999999895</v>
      </c>
    </row>
    <row r="14" spans="1:19" s="92" customFormat="1" ht="30" customHeight="1" x14ac:dyDescent="0.25">
      <c r="A14" s="183" t="s">
        <v>108</v>
      </c>
      <c r="B14" s="184"/>
      <c r="C14" s="184"/>
      <c r="D14" s="184"/>
      <c r="E14" s="185"/>
      <c r="F14" s="95">
        <f>SUM(F15:F17)</f>
        <v>92427.36</v>
      </c>
    </row>
    <row r="15" spans="1:19" s="69" customFormat="1" ht="27" customHeight="1" x14ac:dyDescent="0.25">
      <c r="A15" s="170" t="s">
        <v>109</v>
      </c>
      <c r="B15" s="171"/>
      <c r="C15" s="171"/>
      <c r="D15" s="171"/>
      <c r="E15" s="172"/>
      <c r="F15" s="89">
        <v>92427.36</v>
      </c>
    </row>
    <row r="16" spans="1:19" s="69" customFormat="1" ht="24.75" hidden="1" customHeight="1" x14ac:dyDescent="0.25">
      <c r="A16" s="170" t="s">
        <v>110</v>
      </c>
      <c r="B16" s="171"/>
      <c r="C16" s="171"/>
      <c r="D16" s="171"/>
      <c r="E16" s="172"/>
      <c r="F16" s="89"/>
    </row>
    <row r="17" spans="1:19" s="69" customFormat="1" ht="30" hidden="1" customHeight="1" x14ac:dyDescent="0.25">
      <c r="A17" s="170" t="s">
        <v>111</v>
      </c>
      <c r="B17" s="171"/>
      <c r="C17" s="171"/>
      <c r="D17" s="171"/>
      <c r="E17" s="172"/>
      <c r="F17" s="89"/>
    </row>
    <row r="18" spans="1:19" s="92" customFormat="1" ht="30" customHeight="1" x14ac:dyDescent="0.25">
      <c r="A18" s="183" t="s">
        <v>112</v>
      </c>
      <c r="B18" s="184"/>
      <c r="C18" s="184"/>
      <c r="D18" s="184"/>
      <c r="E18" s="185"/>
      <c r="F18" s="95">
        <f>SUM(F19:F21)</f>
        <v>90541.39</v>
      </c>
    </row>
    <row r="19" spans="1:19" s="69" customFormat="1" ht="29.25" customHeight="1" x14ac:dyDescent="0.25">
      <c r="A19" s="170" t="s">
        <v>109</v>
      </c>
      <c r="B19" s="171"/>
      <c r="C19" s="171"/>
      <c r="D19" s="171"/>
      <c r="E19" s="172"/>
      <c r="F19" s="89">
        <v>90541.39</v>
      </c>
    </row>
    <row r="20" spans="1:19" s="69" customFormat="1" ht="30" hidden="1" customHeight="1" x14ac:dyDescent="0.25">
      <c r="A20" s="170" t="s">
        <v>110</v>
      </c>
      <c r="B20" s="171"/>
      <c r="C20" s="171"/>
      <c r="D20" s="171"/>
      <c r="E20" s="172"/>
      <c r="F20" s="89"/>
    </row>
    <row r="21" spans="1:19" s="72" customFormat="1" ht="30" hidden="1" customHeight="1" x14ac:dyDescent="0.2">
      <c r="A21" s="170" t="s">
        <v>111</v>
      </c>
      <c r="B21" s="171"/>
      <c r="C21" s="171"/>
      <c r="D21" s="171"/>
      <c r="E21" s="172"/>
      <c r="F21" s="8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6" customFormat="1" ht="30" customHeight="1" x14ac:dyDescent="0.25">
      <c r="A22" s="183" t="s">
        <v>113</v>
      </c>
      <c r="B22" s="184"/>
      <c r="C22" s="184"/>
      <c r="D22" s="184"/>
      <c r="E22" s="185"/>
      <c r="F22" s="95">
        <f>F12+F18</f>
        <v>97762.428000000029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6" customFormat="1" ht="30" customHeight="1" x14ac:dyDescent="0.25">
      <c r="A23" s="183" t="s">
        <v>114</v>
      </c>
      <c r="B23" s="184"/>
      <c r="C23" s="184"/>
      <c r="D23" s="184"/>
      <c r="E23" s="185"/>
      <c r="F23" s="95">
        <f>Лист1!E70</f>
        <v>91413.773000000045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6" customFormat="1" ht="30" customHeight="1" x14ac:dyDescent="0.25">
      <c r="A24" s="183" t="s">
        <v>207</v>
      </c>
      <c r="B24" s="184"/>
      <c r="C24" s="184"/>
      <c r="D24" s="184"/>
      <c r="E24" s="185"/>
      <c r="F24" s="95">
        <f>F22-F23</f>
        <v>6348.6549999999843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6" customFormat="1" ht="30" customHeight="1" x14ac:dyDescent="0.25">
      <c r="A25" s="183" t="s">
        <v>116</v>
      </c>
      <c r="B25" s="184"/>
      <c r="C25" s="184"/>
      <c r="D25" s="184"/>
      <c r="E25" s="185"/>
      <c r="F25" s="93">
        <f>F13+F14-F18</f>
        <v>10381.739999999991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86" t="s">
        <v>117</v>
      </c>
      <c r="B27" s="186"/>
      <c r="C27" s="186"/>
      <c r="D27" s="186"/>
    </row>
    <row r="28" spans="1:19" s="2" customFormat="1" ht="21.75" customHeight="1" x14ac:dyDescent="0.25">
      <c r="A28" s="187" t="s">
        <v>118</v>
      </c>
      <c r="B28" s="187"/>
      <c r="C28" s="187"/>
      <c r="D28" s="187"/>
    </row>
    <row r="29" spans="1:19" s="2" customFormat="1" ht="22.5" customHeight="1" x14ac:dyDescent="0.25">
      <c r="A29" s="186" t="s">
        <v>47</v>
      </c>
      <c r="B29" s="186"/>
      <c r="C29" s="186"/>
      <c r="D29" s="186"/>
    </row>
    <row r="30" spans="1:19" s="2" customFormat="1" ht="22.5" customHeight="1" x14ac:dyDescent="0.25">
      <c r="A30" s="186" t="s">
        <v>48</v>
      </c>
      <c r="B30" s="186"/>
      <c r="C30" s="186"/>
      <c r="D30" s="4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5703125" style="121" customWidth="1"/>
    <col min="2" max="2" width="13.85546875" style="121" customWidth="1"/>
    <col min="3" max="3" width="12.42578125" style="121" customWidth="1"/>
    <col min="4" max="4" width="13.28515625" style="121" customWidth="1"/>
    <col min="5" max="5" width="14.7109375" style="121" customWidth="1"/>
    <col min="6" max="255" width="8.140625" style="12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1" customFormat="1" ht="23.25" customHeight="1" x14ac:dyDescent="0.25">
      <c r="A1" s="197"/>
      <c r="B1" s="197"/>
      <c r="C1" s="197"/>
      <c r="D1" s="197"/>
      <c r="E1" s="197"/>
    </row>
    <row r="2" spans="1:5" s="121" customFormat="1" x14ac:dyDescent="0.25">
      <c r="A2" s="197" t="s">
        <v>155</v>
      </c>
      <c r="B2" s="197"/>
      <c r="C2" s="197"/>
      <c r="D2" s="197"/>
      <c r="E2" s="197"/>
    </row>
    <row r="3" spans="1:5" s="121" customFormat="1" ht="15.75" customHeight="1" x14ac:dyDescent="0.25">
      <c r="B3" s="197" t="s">
        <v>199</v>
      </c>
      <c r="C3" s="197"/>
      <c r="D3" s="197"/>
      <c r="E3" s="197"/>
    </row>
    <row r="4" spans="1:5" s="121" customFormat="1" x14ac:dyDescent="0.25">
      <c r="A4" s="199" t="s">
        <v>156</v>
      </c>
      <c r="B4" s="199"/>
      <c r="C4" s="199"/>
      <c r="D4" s="199"/>
      <c r="E4" s="199"/>
    </row>
    <row r="5" spans="1:5" s="121" customFormat="1" x14ac:dyDescent="0.25">
      <c r="A5" s="199" t="s">
        <v>157</v>
      </c>
      <c r="B5" s="199"/>
      <c r="C5" s="199"/>
      <c r="D5" s="199"/>
      <c r="E5" s="199"/>
    </row>
    <row r="6" spans="1:5" s="121" customFormat="1" ht="26.25" customHeight="1" x14ac:dyDescent="0.25">
      <c r="A6" s="197" t="s">
        <v>158</v>
      </c>
      <c r="B6" s="197"/>
      <c r="C6" s="197"/>
      <c r="D6" s="197"/>
      <c r="E6" s="121" t="s">
        <v>208</v>
      </c>
    </row>
    <row r="7" spans="1:5" s="121" customFormat="1" ht="6" customHeight="1" x14ac:dyDescent="0.25">
      <c r="A7" s="197"/>
      <c r="B7" s="197"/>
      <c r="C7" s="197"/>
      <c r="D7" s="197"/>
      <c r="E7" s="197"/>
    </row>
    <row r="8" spans="1:5" s="121" customFormat="1" ht="28.5" customHeight="1" x14ac:dyDescent="0.25">
      <c r="A8" s="198" t="s">
        <v>160</v>
      </c>
      <c r="B8" s="198"/>
      <c r="C8" s="198"/>
      <c r="D8" s="198"/>
      <c r="E8" s="198"/>
    </row>
    <row r="9" spans="1:5" s="121" customFormat="1" ht="29.25" customHeight="1" x14ac:dyDescent="0.25">
      <c r="A9" s="198" t="s">
        <v>161</v>
      </c>
      <c r="B9" s="198"/>
      <c r="C9" s="198"/>
      <c r="D9" s="198"/>
      <c r="E9" s="198"/>
    </row>
    <row r="10" spans="1:5" s="121" customFormat="1" ht="30" customHeight="1" x14ac:dyDescent="0.25">
      <c r="A10" s="198" t="s">
        <v>162</v>
      </c>
      <c r="B10" s="198"/>
      <c r="C10" s="198"/>
      <c r="D10" s="198"/>
      <c r="E10" s="198"/>
    </row>
    <row r="11" spans="1:5" s="121" customFormat="1" ht="30" customHeight="1" x14ac:dyDescent="0.25">
      <c r="A11" s="198" t="s">
        <v>163</v>
      </c>
      <c r="B11" s="198"/>
      <c r="C11" s="198"/>
      <c r="D11" s="198"/>
      <c r="E11" s="198"/>
    </row>
    <row r="12" spans="1:5" s="121" customFormat="1" ht="29.25" customHeight="1" x14ac:dyDescent="0.25">
      <c r="A12" s="198" t="s">
        <v>164</v>
      </c>
      <c r="B12" s="198"/>
      <c r="C12" s="198"/>
      <c r="D12" s="198"/>
      <c r="E12" s="198"/>
    </row>
    <row r="13" spans="1:5" s="121" customFormat="1" ht="28.5" customHeight="1" x14ac:dyDescent="0.25">
      <c r="A13" s="198" t="s">
        <v>165</v>
      </c>
      <c r="B13" s="198"/>
      <c r="C13" s="198"/>
      <c r="D13" s="198"/>
      <c r="E13" s="198"/>
    </row>
    <row r="14" spans="1:5" s="121" customFormat="1" ht="4.5" customHeight="1" x14ac:dyDescent="0.25">
      <c r="A14" s="197"/>
      <c r="B14" s="197"/>
      <c r="C14" s="197"/>
      <c r="D14" s="197"/>
      <c r="E14" s="197"/>
    </row>
    <row r="15" spans="1:5" s="121" customFormat="1" ht="135" x14ac:dyDescent="0.25">
      <c r="A15" s="122" t="s">
        <v>2</v>
      </c>
      <c r="B15" s="123" t="s">
        <v>167</v>
      </c>
      <c r="C15" s="123" t="s">
        <v>0</v>
      </c>
      <c r="D15" s="123" t="s">
        <v>166</v>
      </c>
      <c r="E15" s="123" t="s">
        <v>1</v>
      </c>
    </row>
    <row r="16" spans="1:5" s="121" customFormat="1" x14ac:dyDescent="0.25">
      <c r="A16" s="133" t="s">
        <v>8</v>
      </c>
      <c r="B16" s="128"/>
      <c r="C16" s="128"/>
      <c r="D16" s="128"/>
      <c r="E16" s="128"/>
    </row>
    <row r="17" spans="1:5" s="121" customFormat="1" x14ac:dyDescent="0.25">
      <c r="A17" s="122" t="s">
        <v>57</v>
      </c>
      <c r="B17" s="129" t="s">
        <v>23</v>
      </c>
      <c r="C17" s="129" t="s">
        <v>11</v>
      </c>
      <c r="D17" s="129">
        <v>0.13</v>
      </c>
      <c r="E17" s="129">
        <v>797.32</v>
      </c>
    </row>
    <row r="18" spans="1:5" s="121" customFormat="1" ht="28.5" x14ac:dyDescent="0.25">
      <c r="A18" s="133" t="s">
        <v>168</v>
      </c>
      <c r="B18" s="128"/>
      <c r="C18" s="128"/>
      <c r="D18" s="128"/>
      <c r="E18" s="128"/>
    </row>
    <row r="19" spans="1:5" s="121" customFormat="1" x14ac:dyDescent="0.25">
      <c r="A19" s="122" t="s">
        <v>209</v>
      </c>
      <c r="B19" s="129" t="s">
        <v>24</v>
      </c>
      <c r="C19" s="129" t="s">
        <v>12</v>
      </c>
      <c r="D19" s="129">
        <f>E19</f>
        <v>40.549999999999997</v>
      </c>
      <c r="E19" s="129">
        <v>40.549999999999997</v>
      </c>
    </row>
    <row r="20" spans="1:5" s="121" customFormat="1" x14ac:dyDescent="0.25">
      <c r="A20" s="122" t="s">
        <v>210</v>
      </c>
      <c r="B20" s="129" t="s">
        <v>24</v>
      </c>
      <c r="C20" s="129" t="s">
        <v>12</v>
      </c>
      <c r="D20" s="129">
        <f t="shared" ref="D20:D28" si="0">E20</f>
        <v>1434</v>
      </c>
      <c r="E20" s="129">
        <v>1434</v>
      </c>
    </row>
    <row r="21" spans="1:5" s="121" customFormat="1" ht="30" x14ac:dyDescent="0.25">
      <c r="A21" s="122" t="s">
        <v>123</v>
      </c>
      <c r="B21" s="129" t="s">
        <v>24</v>
      </c>
      <c r="C21" s="129" t="s">
        <v>124</v>
      </c>
      <c r="D21" s="129">
        <f t="shared" si="0"/>
        <v>935.73</v>
      </c>
      <c r="E21" s="129">
        <v>935.73</v>
      </c>
    </row>
    <row r="22" spans="1:5" s="121" customFormat="1" ht="30" x14ac:dyDescent="0.25">
      <c r="A22" s="122" t="s">
        <v>211</v>
      </c>
      <c r="B22" s="129">
        <v>0.01</v>
      </c>
      <c r="C22" s="129" t="s">
        <v>18</v>
      </c>
      <c r="D22" s="129">
        <f>E22/B22</f>
        <v>3288</v>
      </c>
      <c r="E22" s="129">
        <v>32.880000000000003</v>
      </c>
    </row>
    <row r="23" spans="1:5" s="121" customFormat="1" x14ac:dyDescent="0.25">
      <c r="A23" s="122" t="s">
        <v>171</v>
      </c>
      <c r="B23" s="129" t="s">
        <v>151</v>
      </c>
      <c r="C23" s="129" t="s">
        <v>12</v>
      </c>
      <c r="D23" s="129">
        <f t="shared" si="0"/>
        <v>34284.589999999997</v>
      </c>
      <c r="E23" s="129">
        <v>34284.589999999997</v>
      </c>
    </row>
    <row r="24" spans="1:5" s="121" customFormat="1" x14ac:dyDescent="0.25">
      <c r="A24" s="122" t="s">
        <v>172</v>
      </c>
      <c r="B24" s="129" t="s">
        <v>151</v>
      </c>
      <c r="C24" s="129" t="s">
        <v>12</v>
      </c>
      <c r="D24" s="129">
        <f t="shared" si="0"/>
        <v>91.82</v>
      </c>
      <c r="E24" s="129">
        <v>91.82</v>
      </c>
    </row>
    <row r="25" spans="1:5" s="121" customFormat="1" x14ac:dyDescent="0.25">
      <c r="A25" s="133" t="s">
        <v>212</v>
      </c>
      <c r="B25" s="128"/>
      <c r="C25" s="128"/>
      <c r="D25" s="129"/>
      <c r="E25" s="128"/>
    </row>
    <row r="26" spans="1:5" s="121" customFormat="1" x14ac:dyDescent="0.25">
      <c r="A26" s="122" t="s">
        <v>213</v>
      </c>
      <c r="B26" s="129" t="s">
        <v>150</v>
      </c>
      <c r="C26" s="129" t="s">
        <v>11</v>
      </c>
      <c r="D26" s="129">
        <f t="shared" si="0"/>
        <v>136.97999999999999</v>
      </c>
      <c r="E26" s="129">
        <v>136.97999999999999</v>
      </c>
    </row>
    <row r="27" spans="1:5" s="121" customFormat="1" x14ac:dyDescent="0.25">
      <c r="A27" s="133" t="s">
        <v>214</v>
      </c>
      <c r="B27" s="128"/>
      <c r="C27" s="128"/>
      <c r="D27" s="129"/>
      <c r="E27" s="128"/>
    </row>
    <row r="28" spans="1:5" s="121" customFormat="1" x14ac:dyDescent="0.25">
      <c r="A28" s="122" t="s">
        <v>215</v>
      </c>
      <c r="B28" s="129" t="s">
        <v>24</v>
      </c>
      <c r="C28" s="129" t="s">
        <v>13</v>
      </c>
      <c r="D28" s="129">
        <f t="shared" si="0"/>
        <v>150</v>
      </c>
      <c r="E28" s="129">
        <v>150</v>
      </c>
    </row>
    <row r="29" spans="1:5" s="121" customFormat="1" ht="28.5" x14ac:dyDescent="0.25">
      <c r="A29" s="133" t="s">
        <v>174</v>
      </c>
      <c r="B29" s="128"/>
      <c r="C29" s="128"/>
      <c r="D29" s="128"/>
      <c r="E29" s="128"/>
    </row>
    <row r="30" spans="1:5" s="121" customFormat="1" x14ac:dyDescent="0.25">
      <c r="A30" s="122" t="s">
        <v>216</v>
      </c>
      <c r="B30" s="129">
        <v>1</v>
      </c>
      <c r="C30" s="129" t="s">
        <v>16</v>
      </c>
      <c r="D30" s="129">
        <f>E30/B30</f>
        <v>724.61</v>
      </c>
      <c r="E30" s="129">
        <v>724.61</v>
      </c>
    </row>
    <row r="31" spans="1:5" s="121" customFormat="1" ht="30" x14ac:dyDescent="0.25">
      <c r="A31" s="122" t="s">
        <v>217</v>
      </c>
      <c r="B31" s="129" t="s">
        <v>24</v>
      </c>
      <c r="C31" s="129" t="s">
        <v>17</v>
      </c>
      <c r="D31" s="129">
        <f>E31</f>
        <v>868.39</v>
      </c>
      <c r="E31" s="129">
        <v>868.39</v>
      </c>
    </row>
    <row r="32" spans="1:5" s="121" customFormat="1" ht="30" x14ac:dyDescent="0.25">
      <c r="A32" s="122" t="s">
        <v>218</v>
      </c>
      <c r="B32" s="129">
        <v>0.01</v>
      </c>
      <c r="C32" s="129" t="s">
        <v>18</v>
      </c>
      <c r="D32" s="129">
        <f t="shared" ref="D32:D63" si="1">E32/B32</f>
        <v>30407</v>
      </c>
      <c r="E32" s="129">
        <v>304.07</v>
      </c>
    </row>
    <row r="33" spans="1:5" s="121" customFormat="1" x14ac:dyDescent="0.25">
      <c r="A33" s="122" t="s">
        <v>219</v>
      </c>
      <c r="B33" s="129">
        <v>5</v>
      </c>
      <c r="C33" s="129" t="s">
        <v>129</v>
      </c>
      <c r="D33" s="129">
        <f t="shared" si="1"/>
        <v>101.15</v>
      </c>
      <c r="E33" s="129">
        <v>505.75</v>
      </c>
    </row>
    <row r="34" spans="1:5" s="121" customFormat="1" x14ac:dyDescent="0.25">
      <c r="A34" s="122" t="s">
        <v>61</v>
      </c>
      <c r="B34" s="129">
        <v>1</v>
      </c>
      <c r="C34" s="129" t="s">
        <v>14</v>
      </c>
      <c r="D34" s="129">
        <f t="shared" si="1"/>
        <v>1012.36</v>
      </c>
      <c r="E34" s="129">
        <v>1012.36</v>
      </c>
    </row>
    <row r="35" spans="1:5" s="121" customFormat="1" ht="30" x14ac:dyDescent="0.25">
      <c r="A35" s="122" t="s">
        <v>220</v>
      </c>
      <c r="B35" s="129">
        <v>2</v>
      </c>
      <c r="C35" s="129" t="s">
        <v>221</v>
      </c>
      <c r="D35" s="129">
        <f t="shared" si="1"/>
        <v>664.64499999999998</v>
      </c>
      <c r="E35" s="129">
        <v>1329.29</v>
      </c>
    </row>
    <row r="36" spans="1:5" s="121" customFormat="1" x14ac:dyDescent="0.25">
      <c r="A36" s="122" t="s">
        <v>222</v>
      </c>
      <c r="B36" s="129">
        <v>0.17</v>
      </c>
      <c r="C36" s="129" t="s">
        <v>17</v>
      </c>
      <c r="D36" s="129">
        <f t="shared" si="1"/>
        <v>1813.705882352941</v>
      </c>
      <c r="E36" s="129">
        <v>308.33</v>
      </c>
    </row>
    <row r="37" spans="1:5" s="121" customFormat="1" ht="30" x14ac:dyDescent="0.25">
      <c r="A37" s="122" t="s">
        <v>64</v>
      </c>
      <c r="B37" s="129">
        <v>0.86699999999999999</v>
      </c>
      <c r="C37" s="129" t="s">
        <v>17</v>
      </c>
      <c r="D37" s="129">
        <f t="shared" si="1"/>
        <v>2009.7462514417532</v>
      </c>
      <c r="E37" s="129">
        <v>1742.45</v>
      </c>
    </row>
    <row r="38" spans="1:5" s="121" customFormat="1" ht="30" x14ac:dyDescent="0.25">
      <c r="A38" s="122" t="s">
        <v>223</v>
      </c>
      <c r="B38" s="129">
        <v>0.01</v>
      </c>
      <c r="C38" s="129" t="s">
        <v>18</v>
      </c>
      <c r="D38" s="129">
        <f t="shared" si="1"/>
        <v>30101.999999999996</v>
      </c>
      <c r="E38" s="129">
        <v>301.02</v>
      </c>
    </row>
    <row r="39" spans="1:5" s="121" customFormat="1" ht="30" x14ac:dyDescent="0.25">
      <c r="A39" s="122" t="s">
        <v>67</v>
      </c>
      <c r="B39" s="129">
        <v>4</v>
      </c>
      <c r="C39" s="129" t="s">
        <v>19</v>
      </c>
      <c r="D39" s="129">
        <f t="shared" si="1"/>
        <v>252.17250000000001</v>
      </c>
      <c r="E39" s="129">
        <v>1008.69</v>
      </c>
    </row>
    <row r="40" spans="1:5" s="121" customFormat="1" x14ac:dyDescent="0.25">
      <c r="A40" s="122" t="s">
        <v>224</v>
      </c>
      <c r="B40" s="129">
        <v>5</v>
      </c>
      <c r="C40" s="129" t="s">
        <v>129</v>
      </c>
      <c r="D40" s="129">
        <f t="shared" si="1"/>
        <v>80.95</v>
      </c>
      <c r="E40" s="129">
        <v>404.75</v>
      </c>
    </row>
    <row r="41" spans="1:5" s="121" customFormat="1" x14ac:dyDescent="0.25">
      <c r="A41" s="122" t="s">
        <v>179</v>
      </c>
      <c r="B41" s="129">
        <v>1</v>
      </c>
      <c r="C41" s="129" t="s">
        <v>13</v>
      </c>
      <c r="D41" s="129">
        <f t="shared" si="1"/>
        <v>4397.99</v>
      </c>
      <c r="E41" s="129">
        <v>4397.99</v>
      </c>
    </row>
    <row r="42" spans="1:5" s="121" customFormat="1" x14ac:dyDescent="0.25">
      <c r="A42" s="122" t="s">
        <v>69</v>
      </c>
      <c r="B42" s="129">
        <v>1</v>
      </c>
      <c r="C42" s="129" t="s">
        <v>14</v>
      </c>
      <c r="D42" s="129">
        <f t="shared" si="1"/>
        <v>4407.03</v>
      </c>
      <c r="E42" s="129">
        <v>4407.03</v>
      </c>
    </row>
    <row r="43" spans="1:5" s="121" customFormat="1" ht="30" x14ac:dyDescent="0.25">
      <c r="A43" s="122" t="s">
        <v>138</v>
      </c>
      <c r="B43" s="129">
        <v>1</v>
      </c>
      <c r="C43" s="129" t="s">
        <v>21</v>
      </c>
      <c r="D43" s="129">
        <f t="shared" si="1"/>
        <v>868.12</v>
      </c>
      <c r="E43" s="129">
        <v>868.12</v>
      </c>
    </row>
    <row r="44" spans="1:5" s="121" customFormat="1" x14ac:dyDescent="0.25">
      <c r="A44" s="122" t="s">
        <v>181</v>
      </c>
      <c r="B44" s="129">
        <v>0.01</v>
      </c>
      <c r="C44" s="129" t="s">
        <v>21</v>
      </c>
      <c r="D44" s="129">
        <f t="shared" si="1"/>
        <v>30424</v>
      </c>
      <c r="E44" s="129">
        <v>304.24</v>
      </c>
    </row>
    <row r="45" spans="1:5" s="121" customFormat="1" x14ac:dyDescent="0.25">
      <c r="A45" s="122" t="s">
        <v>72</v>
      </c>
      <c r="B45" s="129">
        <v>30</v>
      </c>
      <c r="C45" s="129" t="s">
        <v>21</v>
      </c>
      <c r="D45" s="129">
        <f t="shared" si="1"/>
        <v>299.62399999999997</v>
      </c>
      <c r="E45" s="129">
        <v>8988.7199999999993</v>
      </c>
    </row>
    <row r="46" spans="1:5" s="121" customFormat="1" ht="28.5" x14ac:dyDescent="0.25">
      <c r="A46" s="133" t="s">
        <v>182</v>
      </c>
      <c r="B46" s="128"/>
      <c r="C46" s="128"/>
      <c r="D46" s="129"/>
      <c r="E46" s="128"/>
    </row>
    <row r="47" spans="1:5" s="121" customFormat="1" ht="30" x14ac:dyDescent="0.25">
      <c r="A47" s="122" t="s">
        <v>217</v>
      </c>
      <c r="B47" s="129" t="s">
        <v>24</v>
      </c>
      <c r="C47" s="129" t="s">
        <v>17</v>
      </c>
      <c r="D47" s="129">
        <f>E47</f>
        <v>1925.31</v>
      </c>
      <c r="E47" s="129">
        <v>1925.31</v>
      </c>
    </row>
    <row r="48" spans="1:5" s="121" customFormat="1" ht="30" x14ac:dyDescent="0.25">
      <c r="A48" s="122" t="s">
        <v>225</v>
      </c>
      <c r="B48" s="129">
        <v>0.01</v>
      </c>
      <c r="C48" s="129" t="s">
        <v>226</v>
      </c>
      <c r="D48" s="129">
        <f t="shared" si="1"/>
        <v>25015</v>
      </c>
      <c r="E48" s="129">
        <v>250.15</v>
      </c>
    </row>
    <row r="49" spans="1:5" s="121" customFormat="1" ht="30" x14ac:dyDescent="0.25">
      <c r="A49" s="122" t="s">
        <v>227</v>
      </c>
      <c r="B49" s="129">
        <v>0.01</v>
      </c>
      <c r="C49" s="129" t="s">
        <v>226</v>
      </c>
      <c r="D49" s="129">
        <f t="shared" si="1"/>
        <v>42810</v>
      </c>
      <c r="E49" s="129">
        <v>428.1</v>
      </c>
    </row>
    <row r="50" spans="1:5" s="121" customFormat="1" x14ac:dyDescent="0.25">
      <c r="A50" s="122" t="s">
        <v>228</v>
      </c>
      <c r="B50" s="129">
        <v>6.8000000000000005E-2</v>
      </c>
      <c r="C50" s="129" t="s">
        <v>16</v>
      </c>
      <c r="D50" s="129">
        <f t="shared" si="1"/>
        <v>6659.2647058823522</v>
      </c>
      <c r="E50" s="129">
        <v>452.83</v>
      </c>
    </row>
    <row r="51" spans="1:5" s="121" customFormat="1" ht="30" x14ac:dyDescent="0.25">
      <c r="A51" s="122" t="s">
        <v>229</v>
      </c>
      <c r="B51" s="129">
        <v>8.0000000000000002E-3</v>
      </c>
      <c r="C51" s="129" t="s">
        <v>124</v>
      </c>
      <c r="D51" s="129">
        <f t="shared" si="1"/>
        <v>112340</v>
      </c>
      <c r="E51" s="129">
        <v>898.72</v>
      </c>
    </row>
    <row r="52" spans="1:5" s="121" customFormat="1" ht="30" x14ac:dyDescent="0.25">
      <c r="A52" s="122" t="s">
        <v>230</v>
      </c>
      <c r="B52" s="129">
        <v>7.0000000000000001E-3</v>
      </c>
      <c r="C52" s="129" t="s">
        <v>124</v>
      </c>
      <c r="D52" s="129">
        <f t="shared" si="1"/>
        <v>305404.28571428568</v>
      </c>
      <c r="E52" s="129">
        <v>2137.83</v>
      </c>
    </row>
    <row r="53" spans="1:5" s="121" customFormat="1" ht="30" x14ac:dyDescent="0.25">
      <c r="A53" s="122" t="s">
        <v>231</v>
      </c>
      <c r="B53" s="129">
        <v>1E-3</v>
      </c>
      <c r="C53" s="129" t="s">
        <v>124</v>
      </c>
      <c r="D53" s="129">
        <f t="shared" si="1"/>
        <v>187020</v>
      </c>
      <c r="E53" s="129">
        <v>187.02</v>
      </c>
    </row>
    <row r="54" spans="1:5" s="121" customFormat="1" x14ac:dyDescent="0.25">
      <c r="A54" s="122" t="s">
        <v>232</v>
      </c>
      <c r="B54" s="129">
        <v>0.01</v>
      </c>
      <c r="C54" s="129" t="s">
        <v>190</v>
      </c>
      <c r="D54" s="129">
        <f t="shared" si="1"/>
        <v>23885</v>
      </c>
      <c r="E54" s="129">
        <v>238.85</v>
      </c>
    </row>
    <row r="55" spans="1:5" s="121" customFormat="1" x14ac:dyDescent="0.25">
      <c r="A55" s="122" t="s">
        <v>233</v>
      </c>
      <c r="B55" s="129">
        <v>5.0000000000000001E-3</v>
      </c>
      <c r="C55" s="129" t="s">
        <v>124</v>
      </c>
      <c r="D55" s="129">
        <f t="shared" si="1"/>
        <v>17416</v>
      </c>
      <c r="E55" s="129">
        <v>87.08</v>
      </c>
    </row>
    <row r="56" spans="1:5" s="121" customFormat="1" x14ac:dyDescent="0.25">
      <c r="A56" s="122" t="s">
        <v>234</v>
      </c>
      <c r="B56" s="129">
        <v>1</v>
      </c>
      <c r="C56" s="129" t="s">
        <v>235</v>
      </c>
      <c r="D56" s="129">
        <f t="shared" si="1"/>
        <v>4038.97</v>
      </c>
      <c r="E56" s="129">
        <v>4038.97</v>
      </c>
    </row>
    <row r="57" spans="1:5" s="121" customFormat="1" ht="30" x14ac:dyDescent="0.25">
      <c r="A57" s="122" t="s">
        <v>236</v>
      </c>
      <c r="B57" s="129">
        <v>7.0000000000000001E-3</v>
      </c>
      <c r="C57" s="129" t="s">
        <v>124</v>
      </c>
      <c r="D57" s="129">
        <f t="shared" si="1"/>
        <v>99337.142857142855</v>
      </c>
      <c r="E57" s="129">
        <v>695.36</v>
      </c>
    </row>
    <row r="58" spans="1:5" s="121" customFormat="1" ht="30" x14ac:dyDescent="0.25">
      <c r="A58" s="122" t="s">
        <v>73</v>
      </c>
      <c r="B58" s="129">
        <v>0.433</v>
      </c>
      <c r="C58" s="129" t="s">
        <v>17</v>
      </c>
      <c r="D58" s="129">
        <f t="shared" si="1"/>
        <v>2022.217090069284</v>
      </c>
      <c r="E58" s="129">
        <v>875.62</v>
      </c>
    </row>
    <row r="59" spans="1:5" s="121" customFormat="1" ht="30" x14ac:dyDescent="0.25">
      <c r="A59" s="122" t="s">
        <v>142</v>
      </c>
      <c r="B59" s="129">
        <v>0.432</v>
      </c>
      <c r="C59" s="129" t="s">
        <v>17</v>
      </c>
      <c r="D59" s="129">
        <f t="shared" si="1"/>
        <v>2007.7546296296298</v>
      </c>
      <c r="E59" s="129">
        <v>867.35</v>
      </c>
    </row>
    <row r="60" spans="1:5" s="121" customFormat="1" x14ac:dyDescent="0.25">
      <c r="A60" s="122" t="s">
        <v>143</v>
      </c>
      <c r="B60" s="129" t="s">
        <v>241</v>
      </c>
      <c r="C60" s="129" t="s">
        <v>17</v>
      </c>
      <c r="D60" s="129">
        <f>E60</f>
        <v>1699.05</v>
      </c>
      <c r="E60" s="129">
        <v>1699.05</v>
      </c>
    </row>
    <row r="61" spans="1:5" s="121" customFormat="1" x14ac:dyDescent="0.25">
      <c r="A61" s="122" t="s">
        <v>189</v>
      </c>
      <c r="B61" s="129">
        <v>0.01</v>
      </c>
      <c r="C61" s="129" t="s">
        <v>190</v>
      </c>
      <c r="D61" s="129">
        <f t="shared" si="1"/>
        <v>30451</v>
      </c>
      <c r="E61" s="129">
        <v>304.51</v>
      </c>
    </row>
    <row r="62" spans="1:5" s="121" customFormat="1" x14ac:dyDescent="0.25">
      <c r="A62" s="122" t="s">
        <v>237</v>
      </c>
      <c r="B62" s="129">
        <v>0.01</v>
      </c>
      <c r="C62" s="129" t="s">
        <v>190</v>
      </c>
      <c r="D62" s="129">
        <f t="shared" si="1"/>
        <v>36486</v>
      </c>
      <c r="E62" s="129">
        <v>364.86</v>
      </c>
    </row>
    <row r="63" spans="1:5" s="121" customFormat="1" ht="30" x14ac:dyDescent="0.25">
      <c r="A63" s="122" t="s">
        <v>238</v>
      </c>
      <c r="B63" s="129">
        <v>3.0000000000000001E-3</v>
      </c>
      <c r="C63" s="129" t="s">
        <v>124</v>
      </c>
      <c r="D63" s="129">
        <f t="shared" si="1"/>
        <v>160450</v>
      </c>
      <c r="E63" s="129">
        <v>481.35</v>
      </c>
    </row>
    <row r="64" spans="1:5" s="121" customFormat="1" ht="28.5" x14ac:dyDescent="0.25">
      <c r="A64" s="133" t="s">
        <v>41</v>
      </c>
      <c r="B64" s="128"/>
      <c r="C64" s="128"/>
      <c r="D64" s="128"/>
      <c r="E64" s="128"/>
    </row>
    <row r="65" spans="1:5" s="121" customFormat="1" ht="30" x14ac:dyDescent="0.25">
      <c r="A65" s="122" t="s">
        <v>60</v>
      </c>
      <c r="B65" s="129" t="s">
        <v>150</v>
      </c>
      <c r="C65" s="129" t="s">
        <v>11</v>
      </c>
      <c r="D65" s="129">
        <f>E65</f>
        <v>1668.13</v>
      </c>
      <c r="E65" s="129">
        <v>1668.13</v>
      </c>
    </row>
    <row r="66" spans="1:5" s="121" customFormat="1" ht="42.75" x14ac:dyDescent="0.25">
      <c r="A66" s="133" t="s">
        <v>239</v>
      </c>
      <c r="B66" s="128"/>
      <c r="C66" s="128"/>
      <c r="D66" s="129"/>
      <c r="E66" s="128"/>
    </row>
    <row r="67" spans="1:5" s="121" customFormat="1" ht="30" x14ac:dyDescent="0.25">
      <c r="A67" s="122" t="s">
        <v>240</v>
      </c>
      <c r="B67" s="129" t="s">
        <v>24</v>
      </c>
      <c r="C67" s="129" t="s">
        <v>11</v>
      </c>
      <c r="D67" s="129">
        <f t="shared" ref="D67" si="2">E67</f>
        <v>122.66</v>
      </c>
      <c r="E67" s="129">
        <v>122.66</v>
      </c>
    </row>
    <row r="68" spans="1:5" s="36" customFormat="1" x14ac:dyDescent="0.25">
      <c r="A68" s="41" t="s">
        <v>10</v>
      </c>
      <c r="B68" s="130"/>
      <c r="C68" s="130"/>
      <c r="D68" s="130"/>
      <c r="E68" s="130"/>
    </row>
    <row r="69" spans="1:5" s="36" customFormat="1" x14ac:dyDescent="0.25">
      <c r="A69" s="80" t="s">
        <v>79</v>
      </c>
      <c r="B69" s="129" t="s">
        <v>23</v>
      </c>
      <c r="C69" s="129" t="s">
        <v>11</v>
      </c>
      <c r="D69" s="129">
        <f>E69</f>
        <v>8310.3430000000044</v>
      </c>
      <c r="E69" s="129">
        <f>SUM(E17:E67)*10%</f>
        <v>8310.3430000000044</v>
      </c>
    </row>
    <row r="70" spans="1:5" s="121" customFormat="1" x14ac:dyDescent="0.25">
      <c r="A70" s="131" t="s">
        <v>27</v>
      </c>
      <c r="B70" s="129"/>
      <c r="C70" s="129"/>
      <c r="D70" s="129"/>
      <c r="E70" s="132">
        <f>SUM(E16:E69)</f>
        <v>91413.773000000045</v>
      </c>
    </row>
    <row r="71" spans="1:5" s="121" customFormat="1" ht="9.75" customHeight="1" x14ac:dyDescent="0.25">
      <c r="A71" s="197"/>
      <c r="B71" s="197"/>
      <c r="C71" s="197"/>
      <c r="D71" s="197"/>
      <c r="E71" s="197"/>
    </row>
    <row r="72" spans="1:5" s="121" customFormat="1" hidden="1" x14ac:dyDescent="0.25">
      <c r="A72" s="197"/>
      <c r="B72" s="197"/>
      <c r="C72" s="197"/>
      <c r="D72" s="197"/>
      <c r="E72" s="197"/>
    </row>
    <row r="73" spans="1:5" s="121" customFormat="1" ht="39.75" customHeight="1" x14ac:dyDescent="0.25">
      <c r="A73" s="198" t="s">
        <v>242</v>
      </c>
      <c r="B73" s="198"/>
      <c r="C73" s="198"/>
      <c r="D73" s="198"/>
      <c r="E73" s="198"/>
    </row>
    <row r="74" spans="1:5" s="121" customFormat="1" ht="27.75" customHeight="1" x14ac:dyDescent="0.25">
      <c r="A74" s="198" t="s">
        <v>194</v>
      </c>
      <c r="B74" s="198"/>
      <c r="C74" s="198"/>
      <c r="D74" s="198"/>
      <c r="E74" s="198"/>
    </row>
    <row r="75" spans="1:5" s="121" customFormat="1" ht="24" customHeight="1" x14ac:dyDescent="0.25">
      <c r="A75" s="198" t="s">
        <v>195</v>
      </c>
      <c r="B75" s="198"/>
      <c r="C75" s="198"/>
      <c r="D75" s="198"/>
      <c r="E75" s="198"/>
    </row>
    <row r="76" spans="1:5" s="121" customFormat="1" ht="30.75" customHeight="1" x14ac:dyDescent="0.25">
      <c r="A76" s="198" t="s">
        <v>196</v>
      </c>
      <c r="B76" s="198"/>
      <c r="C76" s="198"/>
      <c r="D76" s="198"/>
      <c r="E76" s="198"/>
    </row>
    <row r="77" spans="1:5" s="121" customFormat="1" ht="8.25" customHeight="1" x14ac:dyDescent="0.25">
      <c r="A77" s="197"/>
      <c r="B77" s="197"/>
      <c r="C77" s="197"/>
      <c r="D77" s="197"/>
      <c r="E77" s="197"/>
    </row>
    <row r="78" spans="1:5" s="121" customFormat="1" ht="24.75" hidden="1" customHeight="1" x14ac:dyDescent="0.25">
      <c r="B78" s="198"/>
      <c r="C78" s="198"/>
      <c r="D78" s="198"/>
      <c r="E78" s="198"/>
    </row>
    <row r="79" spans="1:5" s="121" customFormat="1" ht="18.75" customHeight="1" x14ac:dyDescent="0.25">
      <c r="A79" s="197" t="s">
        <v>197</v>
      </c>
      <c r="B79" s="197"/>
      <c r="C79" s="197"/>
      <c r="D79" s="197"/>
      <c r="E79" s="197"/>
    </row>
    <row r="80" spans="1:5" s="121" customFormat="1" ht="15.75" customHeight="1" x14ac:dyDescent="0.25">
      <c r="A80" s="197" t="s">
        <v>243</v>
      </c>
      <c r="B80" s="197"/>
      <c r="C80" s="197"/>
      <c r="D80" s="197"/>
      <c r="E80" s="197"/>
    </row>
    <row r="81" spans="1:5" s="121" customFormat="1" ht="10.5" customHeight="1" x14ac:dyDescent="0.25">
      <c r="B81" s="197"/>
      <c r="C81" s="197"/>
      <c r="D81" s="197" t="s">
        <v>29</v>
      </c>
      <c r="E81" s="197"/>
    </row>
    <row r="82" spans="1:5" s="121" customFormat="1" x14ac:dyDescent="0.25">
      <c r="A82" s="197"/>
      <c r="B82" s="197"/>
      <c r="C82" s="197"/>
      <c r="D82" s="197"/>
      <c r="E82" s="197"/>
    </row>
    <row r="83" spans="1:5" s="121" customFormat="1" x14ac:dyDescent="0.25">
      <c r="A83" s="197" t="s">
        <v>198</v>
      </c>
      <c r="B83" s="197"/>
      <c r="C83" s="197"/>
      <c r="D83" s="197"/>
      <c r="E83" s="197"/>
    </row>
    <row r="84" spans="1:5" s="121" customFormat="1" ht="10.5" customHeight="1" x14ac:dyDescent="0.25">
      <c r="B84" s="197"/>
      <c r="C84" s="197"/>
      <c r="D84" s="197" t="s">
        <v>29</v>
      </c>
      <c r="E84" s="197"/>
    </row>
    <row r="85" spans="1:5" s="121" customFormat="1" ht="11.25" customHeight="1" x14ac:dyDescent="0.25">
      <c r="A85" s="197"/>
      <c r="B85" s="197"/>
      <c r="C85" s="197"/>
      <c r="D85" s="197"/>
      <c r="E85" s="197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80:E80"/>
    <mergeCell ref="A71:E71"/>
    <mergeCell ref="A72:E72"/>
    <mergeCell ref="A73:E73"/>
    <mergeCell ref="A74:E74"/>
    <mergeCell ref="A75:E75"/>
    <mergeCell ref="A76:E76"/>
    <mergeCell ref="A77:E77"/>
    <mergeCell ref="B78:E78"/>
    <mergeCell ref="A79:E79"/>
    <mergeCell ref="A85:E85"/>
    <mergeCell ref="B81:C81"/>
    <mergeCell ref="D81:E81"/>
    <mergeCell ref="A82:E82"/>
    <mergeCell ref="A83:E83"/>
    <mergeCell ref="B84:C84"/>
    <mergeCell ref="D84:E8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1" t="s">
        <v>244</v>
      </c>
      <c r="B1" s="161"/>
      <c r="C1" s="161"/>
      <c r="D1" s="161"/>
      <c r="E1" s="161"/>
      <c r="F1" s="161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245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3" t="s">
        <v>94</v>
      </c>
      <c r="B5" s="173"/>
      <c r="C5" s="173"/>
      <c r="D5" s="173"/>
      <c r="E5" s="173"/>
      <c r="F5" s="173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97" t="s">
        <v>95</v>
      </c>
      <c r="B6" s="98">
        <v>2</v>
      </c>
      <c r="C6" s="97" t="s">
        <v>96</v>
      </c>
      <c r="D6" s="117">
        <v>511.1</v>
      </c>
      <c r="E6" s="97" t="s">
        <v>97</v>
      </c>
      <c r="F6" s="100">
        <v>479.8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4"/>
      <c r="R6" s="175"/>
      <c r="S6" s="56"/>
    </row>
    <row r="7" spans="1:19" s="59" customFormat="1" ht="32.25" customHeight="1" x14ac:dyDescent="0.25">
      <c r="A7" s="97" t="s">
        <v>98</v>
      </c>
      <c r="B7" s="98">
        <v>1</v>
      </c>
      <c r="C7" s="97" t="s">
        <v>99</v>
      </c>
      <c r="D7" s="117">
        <v>0</v>
      </c>
      <c r="E7" s="97" t="s">
        <v>100</v>
      </c>
      <c r="F7" s="100">
        <v>309.60000000000002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4"/>
      <c r="R7" s="176"/>
      <c r="S7" s="58"/>
    </row>
    <row r="8" spans="1:19" s="59" customFormat="1" ht="51" customHeight="1" x14ac:dyDescent="0.25">
      <c r="A8" s="125" t="s">
        <v>101</v>
      </c>
      <c r="B8" s="98">
        <v>8</v>
      </c>
      <c r="C8" s="97" t="s">
        <v>102</v>
      </c>
      <c r="D8" s="100">
        <v>47.8</v>
      </c>
      <c r="E8" s="97" t="s">
        <v>103</v>
      </c>
      <c r="F8" s="100">
        <v>76.099999999999994</v>
      </c>
      <c r="G8" s="48"/>
      <c r="H8" s="50"/>
      <c r="I8" s="51"/>
      <c r="J8" s="52"/>
      <c r="K8" s="124"/>
      <c r="L8" s="54"/>
      <c r="M8" s="54"/>
      <c r="N8" s="54"/>
      <c r="O8" s="54"/>
      <c r="P8" s="55"/>
      <c r="Q8" s="174"/>
      <c r="R8" s="175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24"/>
      <c r="L9" s="54"/>
      <c r="M9" s="54"/>
      <c r="N9" s="54"/>
      <c r="O9" s="54"/>
      <c r="P9" s="48"/>
      <c r="Q9" s="124"/>
      <c r="R9" s="12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77" t="s">
        <v>104</v>
      </c>
      <c r="B11" s="178"/>
      <c r="C11" s="178"/>
      <c r="D11" s="178"/>
      <c r="E11" s="179"/>
      <c r="F11" s="70" t="s">
        <v>105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2" customFormat="1" ht="30" customHeight="1" x14ac:dyDescent="0.25">
      <c r="A12" s="183" t="s">
        <v>106</v>
      </c>
      <c r="B12" s="184"/>
      <c r="C12" s="184"/>
      <c r="D12" s="184"/>
      <c r="E12" s="185"/>
      <c r="F12" s="93">
        <v>6348.6549999999843</v>
      </c>
      <c r="G12" s="134"/>
    </row>
    <row r="13" spans="1:19" s="92" customFormat="1" ht="30" customHeight="1" x14ac:dyDescent="0.25">
      <c r="A13" s="183" t="s">
        <v>107</v>
      </c>
      <c r="B13" s="184"/>
      <c r="C13" s="184"/>
      <c r="D13" s="184"/>
      <c r="E13" s="185"/>
      <c r="F13" s="93">
        <v>10381.739999999991</v>
      </c>
    </row>
    <row r="14" spans="1:19" s="92" customFormat="1" ht="30" customHeight="1" x14ac:dyDescent="0.25">
      <c r="A14" s="183" t="s">
        <v>108</v>
      </c>
      <c r="B14" s="184"/>
      <c r="C14" s="184"/>
      <c r="D14" s="184"/>
      <c r="E14" s="185"/>
      <c r="F14" s="95">
        <f>SUM(F15:F17)</f>
        <v>96413.98</v>
      </c>
    </row>
    <row r="15" spans="1:19" s="69" customFormat="1" ht="27" customHeight="1" x14ac:dyDescent="0.25">
      <c r="A15" s="170" t="s">
        <v>109</v>
      </c>
      <c r="B15" s="171"/>
      <c r="C15" s="171"/>
      <c r="D15" s="171"/>
      <c r="E15" s="172"/>
      <c r="F15" s="89">
        <v>96413.98</v>
      </c>
    </row>
    <row r="16" spans="1:19" s="69" customFormat="1" ht="24.75" hidden="1" customHeight="1" x14ac:dyDescent="0.25">
      <c r="A16" s="170" t="s">
        <v>110</v>
      </c>
      <c r="B16" s="171"/>
      <c r="C16" s="171"/>
      <c r="D16" s="171"/>
      <c r="E16" s="172"/>
      <c r="F16" s="89"/>
    </row>
    <row r="17" spans="1:19" s="69" customFormat="1" ht="30" hidden="1" customHeight="1" x14ac:dyDescent="0.25">
      <c r="A17" s="170" t="s">
        <v>111</v>
      </c>
      <c r="B17" s="171"/>
      <c r="C17" s="171"/>
      <c r="D17" s="171"/>
      <c r="E17" s="172"/>
      <c r="F17" s="89"/>
    </row>
    <row r="18" spans="1:19" s="92" customFormat="1" ht="30" customHeight="1" x14ac:dyDescent="0.25">
      <c r="A18" s="183" t="s">
        <v>112</v>
      </c>
      <c r="B18" s="184"/>
      <c r="C18" s="184"/>
      <c r="D18" s="184"/>
      <c r="E18" s="185"/>
      <c r="F18" s="95">
        <f>SUM(F19:F21)</f>
        <v>91168.27</v>
      </c>
    </row>
    <row r="19" spans="1:19" s="69" customFormat="1" ht="29.25" customHeight="1" x14ac:dyDescent="0.25">
      <c r="A19" s="170" t="s">
        <v>109</v>
      </c>
      <c r="B19" s="171"/>
      <c r="C19" s="171"/>
      <c r="D19" s="171"/>
      <c r="E19" s="172"/>
      <c r="F19" s="89">
        <v>91168.27</v>
      </c>
    </row>
    <row r="20" spans="1:19" s="69" customFormat="1" ht="30" hidden="1" customHeight="1" x14ac:dyDescent="0.25">
      <c r="A20" s="170" t="s">
        <v>110</v>
      </c>
      <c r="B20" s="171"/>
      <c r="C20" s="171"/>
      <c r="D20" s="171"/>
      <c r="E20" s="172"/>
      <c r="F20" s="89"/>
    </row>
    <row r="21" spans="1:19" s="72" customFormat="1" ht="30" hidden="1" customHeight="1" x14ac:dyDescent="0.2">
      <c r="A21" s="170" t="s">
        <v>111</v>
      </c>
      <c r="B21" s="171"/>
      <c r="C21" s="171"/>
      <c r="D21" s="171"/>
      <c r="E21" s="172"/>
      <c r="F21" s="8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6" customFormat="1" ht="30" customHeight="1" x14ac:dyDescent="0.25">
      <c r="A22" s="183" t="s">
        <v>113</v>
      </c>
      <c r="B22" s="184"/>
      <c r="C22" s="184"/>
      <c r="D22" s="184"/>
      <c r="E22" s="185"/>
      <c r="F22" s="95">
        <f>F12+F18</f>
        <v>97516.924999999988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</row>
    <row r="23" spans="1:19" s="96" customFormat="1" ht="30" customHeight="1" x14ac:dyDescent="0.25">
      <c r="A23" s="183" t="s">
        <v>114</v>
      </c>
      <c r="B23" s="184"/>
      <c r="C23" s="184"/>
      <c r="D23" s="184"/>
      <c r="E23" s="185"/>
      <c r="F23" s="95">
        <f>акт21!E61</f>
        <v>111993.01299999999</v>
      </c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</row>
    <row r="24" spans="1:19" s="96" customFormat="1" ht="30" customHeight="1" x14ac:dyDescent="0.25">
      <c r="A24" s="183" t="s">
        <v>207</v>
      </c>
      <c r="B24" s="184"/>
      <c r="C24" s="184"/>
      <c r="D24" s="184"/>
      <c r="E24" s="185"/>
      <c r="F24" s="95">
        <f>F22-F23</f>
        <v>-14476.088000000003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</row>
    <row r="25" spans="1:19" s="96" customFormat="1" ht="30" customHeight="1" x14ac:dyDescent="0.25">
      <c r="A25" s="183" t="s">
        <v>116</v>
      </c>
      <c r="B25" s="184"/>
      <c r="C25" s="184"/>
      <c r="D25" s="184"/>
      <c r="E25" s="185"/>
      <c r="F25" s="93">
        <f>F13+F14-F18</f>
        <v>15627.449999999983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86" t="s">
        <v>117</v>
      </c>
      <c r="B27" s="186"/>
      <c r="C27" s="186"/>
      <c r="D27" s="186"/>
    </row>
    <row r="28" spans="1:19" s="2" customFormat="1" ht="21.75" hidden="1" customHeight="1" x14ac:dyDescent="0.25">
      <c r="A28" s="187" t="s">
        <v>265</v>
      </c>
      <c r="B28" s="187"/>
      <c r="C28" s="187"/>
      <c r="D28" s="187"/>
    </row>
    <row r="29" spans="1:19" s="2" customFormat="1" ht="22.5" customHeight="1" x14ac:dyDescent="0.25">
      <c r="A29" s="186" t="s">
        <v>47</v>
      </c>
      <c r="B29" s="186"/>
      <c r="C29" s="186"/>
      <c r="D29" s="186"/>
    </row>
    <row r="30" spans="1:19" s="2" customFormat="1" ht="22.5" customHeight="1" x14ac:dyDescent="0.25">
      <c r="A30" s="186" t="s">
        <v>48</v>
      </c>
      <c r="B30" s="186"/>
      <c r="C30" s="186"/>
      <c r="D30" s="4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opLeftCell="A44" workbookViewId="0">
      <selection activeCell="E61" sqref="E61"/>
    </sheetView>
  </sheetViews>
  <sheetFormatPr defaultColWidth="8.140625" defaultRowHeight="15" x14ac:dyDescent="0.25"/>
  <cols>
    <col min="1" max="1" width="60.5703125" style="127" customWidth="1"/>
    <col min="2" max="5" width="16.140625" style="127" customWidth="1"/>
    <col min="6" max="6" width="9.42578125" style="127" bestFit="1" customWidth="1"/>
    <col min="7" max="255" width="8.140625" style="127"/>
    <col min="256" max="256" width="8.7109375" style="127" customWidth="1"/>
    <col min="257" max="257" width="31.5703125" style="127" customWidth="1"/>
    <col min="258" max="258" width="13.85546875" style="127" customWidth="1"/>
    <col min="259" max="259" width="19.140625" style="127" customWidth="1"/>
    <col min="260" max="260" width="17.5703125" style="127" customWidth="1"/>
    <col min="261" max="261" width="14.7109375" style="127" customWidth="1"/>
    <col min="262" max="511" width="8.140625" style="127"/>
    <col min="512" max="512" width="8.7109375" style="127" customWidth="1"/>
    <col min="513" max="513" width="31.5703125" style="127" customWidth="1"/>
    <col min="514" max="514" width="13.85546875" style="127" customWidth="1"/>
    <col min="515" max="515" width="19.140625" style="127" customWidth="1"/>
    <col min="516" max="516" width="17.5703125" style="127" customWidth="1"/>
    <col min="517" max="517" width="14.7109375" style="127" customWidth="1"/>
    <col min="518" max="767" width="8.140625" style="127"/>
    <col min="768" max="768" width="8.7109375" style="127" customWidth="1"/>
    <col min="769" max="769" width="31.5703125" style="127" customWidth="1"/>
    <col min="770" max="770" width="13.85546875" style="127" customWidth="1"/>
    <col min="771" max="771" width="19.140625" style="127" customWidth="1"/>
    <col min="772" max="772" width="17.5703125" style="127" customWidth="1"/>
    <col min="773" max="773" width="14.7109375" style="127" customWidth="1"/>
    <col min="774" max="1023" width="8.140625" style="127"/>
    <col min="1024" max="1024" width="8.7109375" style="127" customWidth="1"/>
    <col min="1025" max="1025" width="31.5703125" style="127" customWidth="1"/>
    <col min="1026" max="1026" width="13.85546875" style="127" customWidth="1"/>
    <col min="1027" max="1027" width="19.140625" style="127" customWidth="1"/>
    <col min="1028" max="1028" width="17.5703125" style="127" customWidth="1"/>
    <col min="1029" max="1029" width="14.7109375" style="127" customWidth="1"/>
    <col min="1030" max="1279" width="8.140625" style="127"/>
    <col min="1280" max="1280" width="8.7109375" style="127" customWidth="1"/>
    <col min="1281" max="1281" width="31.5703125" style="127" customWidth="1"/>
    <col min="1282" max="1282" width="13.85546875" style="127" customWidth="1"/>
    <col min="1283" max="1283" width="19.140625" style="127" customWidth="1"/>
    <col min="1284" max="1284" width="17.5703125" style="127" customWidth="1"/>
    <col min="1285" max="1285" width="14.7109375" style="127" customWidth="1"/>
    <col min="1286" max="1535" width="8.140625" style="127"/>
    <col min="1536" max="1536" width="8.7109375" style="127" customWidth="1"/>
    <col min="1537" max="1537" width="31.5703125" style="127" customWidth="1"/>
    <col min="1538" max="1538" width="13.85546875" style="127" customWidth="1"/>
    <col min="1539" max="1539" width="19.140625" style="127" customWidth="1"/>
    <col min="1540" max="1540" width="17.5703125" style="127" customWidth="1"/>
    <col min="1541" max="1541" width="14.7109375" style="127" customWidth="1"/>
    <col min="1542" max="1791" width="8.140625" style="127"/>
    <col min="1792" max="1792" width="8.7109375" style="127" customWidth="1"/>
    <col min="1793" max="1793" width="31.5703125" style="127" customWidth="1"/>
    <col min="1794" max="1794" width="13.85546875" style="127" customWidth="1"/>
    <col min="1795" max="1795" width="19.140625" style="127" customWidth="1"/>
    <col min="1796" max="1796" width="17.5703125" style="127" customWidth="1"/>
    <col min="1797" max="1797" width="14.7109375" style="127" customWidth="1"/>
    <col min="1798" max="2047" width="8.140625" style="127"/>
    <col min="2048" max="2048" width="8.7109375" style="127" customWidth="1"/>
    <col min="2049" max="2049" width="31.5703125" style="127" customWidth="1"/>
    <col min="2050" max="2050" width="13.85546875" style="127" customWidth="1"/>
    <col min="2051" max="2051" width="19.140625" style="127" customWidth="1"/>
    <col min="2052" max="2052" width="17.5703125" style="127" customWidth="1"/>
    <col min="2053" max="2053" width="14.7109375" style="127" customWidth="1"/>
    <col min="2054" max="2303" width="8.140625" style="127"/>
    <col min="2304" max="2304" width="8.7109375" style="127" customWidth="1"/>
    <col min="2305" max="2305" width="31.5703125" style="127" customWidth="1"/>
    <col min="2306" max="2306" width="13.85546875" style="127" customWidth="1"/>
    <col min="2307" max="2307" width="19.140625" style="127" customWidth="1"/>
    <col min="2308" max="2308" width="17.5703125" style="127" customWidth="1"/>
    <col min="2309" max="2309" width="14.7109375" style="127" customWidth="1"/>
    <col min="2310" max="2559" width="8.140625" style="127"/>
    <col min="2560" max="2560" width="8.7109375" style="127" customWidth="1"/>
    <col min="2561" max="2561" width="31.5703125" style="127" customWidth="1"/>
    <col min="2562" max="2562" width="13.85546875" style="127" customWidth="1"/>
    <col min="2563" max="2563" width="19.140625" style="127" customWidth="1"/>
    <col min="2564" max="2564" width="17.5703125" style="127" customWidth="1"/>
    <col min="2565" max="2565" width="14.7109375" style="127" customWidth="1"/>
    <col min="2566" max="2815" width="8.140625" style="127"/>
    <col min="2816" max="2816" width="8.7109375" style="127" customWidth="1"/>
    <col min="2817" max="2817" width="31.5703125" style="127" customWidth="1"/>
    <col min="2818" max="2818" width="13.85546875" style="127" customWidth="1"/>
    <col min="2819" max="2819" width="19.140625" style="127" customWidth="1"/>
    <col min="2820" max="2820" width="17.5703125" style="127" customWidth="1"/>
    <col min="2821" max="2821" width="14.7109375" style="127" customWidth="1"/>
    <col min="2822" max="3071" width="8.140625" style="127"/>
    <col min="3072" max="3072" width="8.7109375" style="127" customWidth="1"/>
    <col min="3073" max="3073" width="31.5703125" style="127" customWidth="1"/>
    <col min="3074" max="3074" width="13.85546875" style="127" customWidth="1"/>
    <col min="3075" max="3075" width="19.140625" style="127" customWidth="1"/>
    <col min="3076" max="3076" width="17.5703125" style="127" customWidth="1"/>
    <col min="3077" max="3077" width="14.7109375" style="127" customWidth="1"/>
    <col min="3078" max="3327" width="8.140625" style="127"/>
    <col min="3328" max="3328" width="8.7109375" style="127" customWidth="1"/>
    <col min="3329" max="3329" width="31.5703125" style="127" customWidth="1"/>
    <col min="3330" max="3330" width="13.85546875" style="127" customWidth="1"/>
    <col min="3331" max="3331" width="19.140625" style="127" customWidth="1"/>
    <col min="3332" max="3332" width="17.5703125" style="127" customWidth="1"/>
    <col min="3333" max="3333" width="14.7109375" style="127" customWidth="1"/>
    <col min="3334" max="3583" width="8.140625" style="127"/>
    <col min="3584" max="3584" width="8.7109375" style="127" customWidth="1"/>
    <col min="3585" max="3585" width="31.5703125" style="127" customWidth="1"/>
    <col min="3586" max="3586" width="13.85546875" style="127" customWidth="1"/>
    <col min="3587" max="3587" width="19.140625" style="127" customWidth="1"/>
    <col min="3588" max="3588" width="17.5703125" style="127" customWidth="1"/>
    <col min="3589" max="3589" width="14.7109375" style="127" customWidth="1"/>
    <col min="3590" max="3839" width="8.140625" style="127"/>
    <col min="3840" max="3840" width="8.7109375" style="127" customWidth="1"/>
    <col min="3841" max="3841" width="31.5703125" style="127" customWidth="1"/>
    <col min="3842" max="3842" width="13.85546875" style="127" customWidth="1"/>
    <col min="3843" max="3843" width="19.140625" style="127" customWidth="1"/>
    <col min="3844" max="3844" width="17.5703125" style="127" customWidth="1"/>
    <col min="3845" max="3845" width="14.7109375" style="127" customWidth="1"/>
    <col min="3846" max="4095" width="8.140625" style="127"/>
    <col min="4096" max="4096" width="8.7109375" style="127" customWidth="1"/>
    <col min="4097" max="4097" width="31.5703125" style="127" customWidth="1"/>
    <col min="4098" max="4098" width="13.85546875" style="127" customWidth="1"/>
    <col min="4099" max="4099" width="19.140625" style="127" customWidth="1"/>
    <col min="4100" max="4100" width="17.5703125" style="127" customWidth="1"/>
    <col min="4101" max="4101" width="14.7109375" style="127" customWidth="1"/>
    <col min="4102" max="4351" width="8.140625" style="127"/>
    <col min="4352" max="4352" width="8.7109375" style="127" customWidth="1"/>
    <col min="4353" max="4353" width="31.5703125" style="127" customWidth="1"/>
    <col min="4354" max="4354" width="13.85546875" style="127" customWidth="1"/>
    <col min="4355" max="4355" width="19.140625" style="127" customWidth="1"/>
    <col min="4356" max="4356" width="17.5703125" style="127" customWidth="1"/>
    <col min="4357" max="4357" width="14.7109375" style="127" customWidth="1"/>
    <col min="4358" max="4607" width="8.140625" style="127"/>
    <col min="4608" max="4608" width="8.7109375" style="127" customWidth="1"/>
    <col min="4609" max="4609" width="31.5703125" style="127" customWidth="1"/>
    <col min="4610" max="4610" width="13.85546875" style="127" customWidth="1"/>
    <col min="4611" max="4611" width="19.140625" style="127" customWidth="1"/>
    <col min="4612" max="4612" width="17.5703125" style="127" customWidth="1"/>
    <col min="4613" max="4613" width="14.7109375" style="127" customWidth="1"/>
    <col min="4614" max="4863" width="8.140625" style="127"/>
    <col min="4864" max="4864" width="8.7109375" style="127" customWidth="1"/>
    <col min="4865" max="4865" width="31.5703125" style="127" customWidth="1"/>
    <col min="4866" max="4866" width="13.85546875" style="127" customWidth="1"/>
    <col min="4867" max="4867" width="19.140625" style="127" customWidth="1"/>
    <col min="4868" max="4868" width="17.5703125" style="127" customWidth="1"/>
    <col min="4869" max="4869" width="14.7109375" style="127" customWidth="1"/>
    <col min="4870" max="5119" width="8.140625" style="127"/>
    <col min="5120" max="5120" width="8.7109375" style="127" customWidth="1"/>
    <col min="5121" max="5121" width="31.5703125" style="127" customWidth="1"/>
    <col min="5122" max="5122" width="13.85546875" style="127" customWidth="1"/>
    <col min="5123" max="5123" width="19.140625" style="127" customWidth="1"/>
    <col min="5124" max="5124" width="17.5703125" style="127" customWidth="1"/>
    <col min="5125" max="5125" width="14.7109375" style="127" customWidth="1"/>
    <col min="5126" max="5375" width="8.140625" style="127"/>
    <col min="5376" max="5376" width="8.7109375" style="127" customWidth="1"/>
    <col min="5377" max="5377" width="31.5703125" style="127" customWidth="1"/>
    <col min="5378" max="5378" width="13.85546875" style="127" customWidth="1"/>
    <col min="5379" max="5379" width="19.140625" style="127" customWidth="1"/>
    <col min="5380" max="5380" width="17.5703125" style="127" customWidth="1"/>
    <col min="5381" max="5381" width="14.7109375" style="127" customWidth="1"/>
    <col min="5382" max="5631" width="8.140625" style="127"/>
    <col min="5632" max="5632" width="8.7109375" style="127" customWidth="1"/>
    <col min="5633" max="5633" width="31.5703125" style="127" customWidth="1"/>
    <col min="5634" max="5634" width="13.85546875" style="127" customWidth="1"/>
    <col min="5635" max="5635" width="19.140625" style="127" customWidth="1"/>
    <col min="5636" max="5636" width="17.5703125" style="127" customWidth="1"/>
    <col min="5637" max="5637" width="14.7109375" style="127" customWidth="1"/>
    <col min="5638" max="5887" width="8.140625" style="127"/>
    <col min="5888" max="5888" width="8.7109375" style="127" customWidth="1"/>
    <col min="5889" max="5889" width="31.5703125" style="127" customWidth="1"/>
    <col min="5890" max="5890" width="13.85546875" style="127" customWidth="1"/>
    <col min="5891" max="5891" width="19.140625" style="127" customWidth="1"/>
    <col min="5892" max="5892" width="17.5703125" style="127" customWidth="1"/>
    <col min="5893" max="5893" width="14.7109375" style="127" customWidth="1"/>
    <col min="5894" max="6143" width="8.140625" style="127"/>
    <col min="6144" max="6144" width="8.7109375" style="127" customWidth="1"/>
    <col min="6145" max="6145" width="31.5703125" style="127" customWidth="1"/>
    <col min="6146" max="6146" width="13.85546875" style="127" customWidth="1"/>
    <col min="6147" max="6147" width="19.140625" style="127" customWidth="1"/>
    <col min="6148" max="6148" width="17.5703125" style="127" customWidth="1"/>
    <col min="6149" max="6149" width="14.7109375" style="127" customWidth="1"/>
    <col min="6150" max="6399" width="8.140625" style="127"/>
    <col min="6400" max="6400" width="8.7109375" style="127" customWidth="1"/>
    <col min="6401" max="6401" width="31.5703125" style="127" customWidth="1"/>
    <col min="6402" max="6402" width="13.85546875" style="127" customWidth="1"/>
    <col min="6403" max="6403" width="19.140625" style="127" customWidth="1"/>
    <col min="6404" max="6404" width="17.5703125" style="127" customWidth="1"/>
    <col min="6405" max="6405" width="14.7109375" style="127" customWidth="1"/>
    <col min="6406" max="6655" width="8.140625" style="127"/>
    <col min="6656" max="6656" width="8.7109375" style="127" customWidth="1"/>
    <col min="6657" max="6657" width="31.5703125" style="127" customWidth="1"/>
    <col min="6658" max="6658" width="13.85546875" style="127" customWidth="1"/>
    <col min="6659" max="6659" width="19.140625" style="127" customWidth="1"/>
    <col min="6660" max="6660" width="17.5703125" style="127" customWidth="1"/>
    <col min="6661" max="6661" width="14.7109375" style="127" customWidth="1"/>
    <col min="6662" max="6911" width="8.140625" style="127"/>
    <col min="6912" max="6912" width="8.7109375" style="127" customWidth="1"/>
    <col min="6913" max="6913" width="31.5703125" style="127" customWidth="1"/>
    <col min="6914" max="6914" width="13.85546875" style="127" customWidth="1"/>
    <col min="6915" max="6915" width="19.140625" style="127" customWidth="1"/>
    <col min="6916" max="6916" width="17.5703125" style="127" customWidth="1"/>
    <col min="6917" max="6917" width="14.7109375" style="127" customWidth="1"/>
    <col min="6918" max="7167" width="8.140625" style="127"/>
    <col min="7168" max="7168" width="8.7109375" style="127" customWidth="1"/>
    <col min="7169" max="7169" width="31.5703125" style="127" customWidth="1"/>
    <col min="7170" max="7170" width="13.85546875" style="127" customWidth="1"/>
    <col min="7171" max="7171" width="19.140625" style="127" customWidth="1"/>
    <col min="7172" max="7172" width="17.5703125" style="127" customWidth="1"/>
    <col min="7173" max="7173" width="14.7109375" style="127" customWidth="1"/>
    <col min="7174" max="7423" width="8.140625" style="127"/>
    <col min="7424" max="7424" width="8.7109375" style="127" customWidth="1"/>
    <col min="7425" max="7425" width="31.5703125" style="127" customWidth="1"/>
    <col min="7426" max="7426" width="13.85546875" style="127" customWidth="1"/>
    <col min="7427" max="7427" width="19.140625" style="127" customWidth="1"/>
    <col min="7428" max="7428" width="17.5703125" style="127" customWidth="1"/>
    <col min="7429" max="7429" width="14.7109375" style="127" customWidth="1"/>
    <col min="7430" max="7679" width="8.140625" style="127"/>
    <col min="7680" max="7680" width="8.7109375" style="127" customWidth="1"/>
    <col min="7681" max="7681" width="31.5703125" style="127" customWidth="1"/>
    <col min="7682" max="7682" width="13.85546875" style="127" customWidth="1"/>
    <col min="7683" max="7683" width="19.140625" style="127" customWidth="1"/>
    <col min="7684" max="7684" width="17.5703125" style="127" customWidth="1"/>
    <col min="7685" max="7685" width="14.7109375" style="127" customWidth="1"/>
    <col min="7686" max="7935" width="8.140625" style="127"/>
    <col min="7936" max="7936" width="8.7109375" style="127" customWidth="1"/>
    <col min="7937" max="7937" width="31.5703125" style="127" customWidth="1"/>
    <col min="7938" max="7938" width="13.85546875" style="127" customWidth="1"/>
    <col min="7939" max="7939" width="19.140625" style="127" customWidth="1"/>
    <col min="7940" max="7940" width="17.5703125" style="127" customWidth="1"/>
    <col min="7941" max="7941" width="14.7109375" style="127" customWidth="1"/>
    <col min="7942" max="8191" width="8.140625" style="127"/>
    <col min="8192" max="8192" width="8.7109375" style="127" customWidth="1"/>
    <col min="8193" max="8193" width="31.5703125" style="127" customWidth="1"/>
    <col min="8194" max="8194" width="13.85546875" style="127" customWidth="1"/>
    <col min="8195" max="8195" width="19.140625" style="127" customWidth="1"/>
    <col min="8196" max="8196" width="17.5703125" style="127" customWidth="1"/>
    <col min="8197" max="8197" width="14.7109375" style="127" customWidth="1"/>
    <col min="8198" max="8447" width="8.140625" style="127"/>
    <col min="8448" max="8448" width="8.7109375" style="127" customWidth="1"/>
    <col min="8449" max="8449" width="31.5703125" style="127" customWidth="1"/>
    <col min="8450" max="8450" width="13.85546875" style="127" customWidth="1"/>
    <col min="8451" max="8451" width="19.140625" style="127" customWidth="1"/>
    <col min="8452" max="8452" width="17.5703125" style="127" customWidth="1"/>
    <col min="8453" max="8453" width="14.7109375" style="127" customWidth="1"/>
    <col min="8454" max="8703" width="8.140625" style="127"/>
    <col min="8704" max="8704" width="8.7109375" style="127" customWidth="1"/>
    <col min="8705" max="8705" width="31.5703125" style="127" customWidth="1"/>
    <col min="8706" max="8706" width="13.85546875" style="127" customWidth="1"/>
    <col min="8707" max="8707" width="19.140625" style="127" customWidth="1"/>
    <col min="8708" max="8708" width="17.5703125" style="127" customWidth="1"/>
    <col min="8709" max="8709" width="14.7109375" style="127" customWidth="1"/>
    <col min="8710" max="8959" width="8.140625" style="127"/>
    <col min="8960" max="8960" width="8.7109375" style="127" customWidth="1"/>
    <col min="8961" max="8961" width="31.5703125" style="127" customWidth="1"/>
    <col min="8962" max="8962" width="13.85546875" style="127" customWidth="1"/>
    <col min="8963" max="8963" width="19.140625" style="127" customWidth="1"/>
    <col min="8964" max="8964" width="17.5703125" style="127" customWidth="1"/>
    <col min="8965" max="8965" width="14.7109375" style="127" customWidth="1"/>
    <col min="8966" max="9215" width="8.140625" style="127"/>
    <col min="9216" max="9216" width="8.7109375" style="127" customWidth="1"/>
    <col min="9217" max="9217" width="31.5703125" style="127" customWidth="1"/>
    <col min="9218" max="9218" width="13.85546875" style="127" customWidth="1"/>
    <col min="9219" max="9219" width="19.140625" style="127" customWidth="1"/>
    <col min="9220" max="9220" width="17.5703125" style="127" customWidth="1"/>
    <col min="9221" max="9221" width="14.7109375" style="127" customWidth="1"/>
    <col min="9222" max="9471" width="8.140625" style="127"/>
    <col min="9472" max="9472" width="8.7109375" style="127" customWidth="1"/>
    <col min="9473" max="9473" width="31.5703125" style="127" customWidth="1"/>
    <col min="9474" max="9474" width="13.85546875" style="127" customWidth="1"/>
    <col min="9475" max="9475" width="19.140625" style="127" customWidth="1"/>
    <col min="9476" max="9476" width="17.5703125" style="127" customWidth="1"/>
    <col min="9477" max="9477" width="14.7109375" style="127" customWidth="1"/>
    <col min="9478" max="9727" width="8.140625" style="127"/>
    <col min="9728" max="9728" width="8.7109375" style="127" customWidth="1"/>
    <col min="9729" max="9729" width="31.5703125" style="127" customWidth="1"/>
    <col min="9730" max="9730" width="13.85546875" style="127" customWidth="1"/>
    <col min="9731" max="9731" width="19.140625" style="127" customWidth="1"/>
    <col min="9732" max="9732" width="17.5703125" style="127" customWidth="1"/>
    <col min="9733" max="9733" width="14.7109375" style="127" customWidth="1"/>
    <col min="9734" max="9983" width="8.140625" style="127"/>
    <col min="9984" max="9984" width="8.7109375" style="127" customWidth="1"/>
    <col min="9985" max="9985" width="31.5703125" style="127" customWidth="1"/>
    <col min="9986" max="9986" width="13.85546875" style="127" customWidth="1"/>
    <col min="9987" max="9987" width="19.140625" style="127" customWidth="1"/>
    <col min="9988" max="9988" width="17.5703125" style="127" customWidth="1"/>
    <col min="9989" max="9989" width="14.7109375" style="127" customWidth="1"/>
    <col min="9990" max="10239" width="8.140625" style="127"/>
    <col min="10240" max="10240" width="8.7109375" style="127" customWidth="1"/>
    <col min="10241" max="10241" width="31.5703125" style="127" customWidth="1"/>
    <col min="10242" max="10242" width="13.85546875" style="127" customWidth="1"/>
    <col min="10243" max="10243" width="19.140625" style="127" customWidth="1"/>
    <col min="10244" max="10244" width="17.5703125" style="127" customWidth="1"/>
    <col min="10245" max="10245" width="14.7109375" style="127" customWidth="1"/>
    <col min="10246" max="10495" width="8.140625" style="127"/>
    <col min="10496" max="10496" width="8.7109375" style="127" customWidth="1"/>
    <col min="10497" max="10497" width="31.5703125" style="127" customWidth="1"/>
    <col min="10498" max="10498" width="13.85546875" style="127" customWidth="1"/>
    <col min="10499" max="10499" width="19.140625" style="127" customWidth="1"/>
    <col min="10500" max="10500" width="17.5703125" style="127" customWidth="1"/>
    <col min="10501" max="10501" width="14.7109375" style="127" customWidth="1"/>
    <col min="10502" max="10751" width="8.140625" style="127"/>
    <col min="10752" max="10752" width="8.7109375" style="127" customWidth="1"/>
    <col min="10753" max="10753" width="31.5703125" style="127" customWidth="1"/>
    <col min="10754" max="10754" width="13.85546875" style="127" customWidth="1"/>
    <col min="10755" max="10755" width="19.140625" style="127" customWidth="1"/>
    <col min="10756" max="10756" width="17.5703125" style="127" customWidth="1"/>
    <col min="10757" max="10757" width="14.7109375" style="127" customWidth="1"/>
    <col min="10758" max="11007" width="8.140625" style="127"/>
    <col min="11008" max="11008" width="8.7109375" style="127" customWidth="1"/>
    <col min="11009" max="11009" width="31.5703125" style="127" customWidth="1"/>
    <col min="11010" max="11010" width="13.85546875" style="127" customWidth="1"/>
    <col min="11011" max="11011" width="19.140625" style="127" customWidth="1"/>
    <col min="11012" max="11012" width="17.5703125" style="127" customWidth="1"/>
    <col min="11013" max="11013" width="14.7109375" style="127" customWidth="1"/>
    <col min="11014" max="11263" width="8.140625" style="127"/>
    <col min="11264" max="11264" width="8.7109375" style="127" customWidth="1"/>
    <col min="11265" max="11265" width="31.5703125" style="127" customWidth="1"/>
    <col min="11266" max="11266" width="13.85546875" style="127" customWidth="1"/>
    <col min="11267" max="11267" width="19.140625" style="127" customWidth="1"/>
    <col min="11268" max="11268" width="17.5703125" style="127" customWidth="1"/>
    <col min="11269" max="11269" width="14.7109375" style="127" customWidth="1"/>
    <col min="11270" max="11519" width="8.140625" style="127"/>
    <col min="11520" max="11520" width="8.7109375" style="127" customWidth="1"/>
    <col min="11521" max="11521" width="31.5703125" style="127" customWidth="1"/>
    <col min="11522" max="11522" width="13.85546875" style="127" customWidth="1"/>
    <col min="11523" max="11523" width="19.140625" style="127" customWidth="1"/>
    <col min="11524" max="11524" width="17.5703125" style="127" customWidth="1"/>
    <col min="11525" max="11525" width="14.7109375" style="127" customWidth="1"/>
    <col min="11526" max="11775" width="8.140625" style="127"/>
    <col min="11776" max="11776" width="8.7109375" style="127" customWidth="1"/>
    <col min="11777" max="11777" width="31.5703125" style="127" customWidth="1"/>
    <col min="11778" max="11778" width="13.85546875" style="127" customWidth="1"/>
    <col min="11779" max="11779" width="19.140625" style="127" customWidth="1"/>
    <col min="11780" max="11780" width="17.5703125" style="127" customWidth="1"/>
    <col min="11781" max="11781" width="14.7109375" style="127" customWidth="1"/>
    <col min="11782" max="12031" width="8.140625" style="127"/>
    <col min="12032" max="12032" width="8.7109375" style="127" customWidth="1"/>
    <col min="12033" max="12033" width="31.5703125" style="127" customWidth="1"/>
    <col min="12034" max="12034" width="13.85546875" style="127" customWidth="1"/>
    <col min="12035" max="12035" width="19.140625" style="127" customWidth="1"/>
    <col min="12036" max="12036" width="17.5703125" style="127" customWidth="1"/>
    <col min="12037" max="12037" width="14.7109375" style="127" customWidth="1"/>
    <col min="12038" max="12287" width="8.140625" style="127"/>
    <col min="12288" max="12288" width="8.7109375" style="127" customWidth="1"/>
    <col min="12289" max="12289" width="31.5703125" style="127" customWidth="1"/>
    <col min="12290" max="12290" width="13.85546875" style="127" customWidth="1"/>
    <col min="12291" max="12291" width="19.140625" style="127" customWidth="1"/>
    <col min="12292" max="12292" width="17.5703125" style="127" customWidth="1"/>
    <col min="12293" max="12293" width="14.7109375" style="127" customWidth="1"/>
    <col min="12294" max="12543" width="8.140625" style="127"/>
    <col min="12544" max="12544" width="8.7109375" style="127" customWidth="1"/>
    <col min="12545" max="12545" width="31.5703125" style="127" customWidth="1"/>
    <col min="12546" max="12546" width="13.85546875" style="127" customWidth="1"/>
    <col min="12547" max="12547" width="19.140625" style="127" customWidth="1"/>
    <col min="12548" max="12548" width="17.5703125" style="127" customWidth="1"/>
    <col min="12549" max="12549" width="14.7109375" style="127" customWidth="1"/>
    <col min="12550" max="12799" width="8.140625" style="127"/>
    <col min="12800" max="12800" width="8.7109375" style="127" customWidth="1"/>
    <col min="12801" max="12801" width="31.5703125" style="127" customWidth="1"/>
    <col min="12802" max="12802" width="13.85546875" style="127" customWidth="1"/>
    <col min="12803" max="12803" width="19.140625" style="127" customWidth="1"/>
    <col min="12804" max="12804" width="17.5703125" style="127" customWidth="1"/>
    <col min="12805" max="12805" width="14.7109375" style="127" customWidth="1"/>
    <col min="12806" max="13055" width="8.140625" style="127"/>
    <col min="13056" max="13056" width="8.7109375" style="127" customWidth="1"/>
    <col min="13057" max="13057" width="31.5703125" style="127" customWidth="1"/>
    <col min="13058" max="13058" width="13.85546875" style="127" customWidth="1"/>
    <col min="13059" max="13059" width="19.140625" style="127" customWidth="1"/>
    <col min="13060" max="13060" width="17.5703125" style="127" customWidth="1"/>
    <col min="13061" max="13061" width="14.7109375" style="127" customWidth="1"/>
    <col min="13062" max="13311" width="8.140625" style="127"/>
    <col min="13312" max="13312" width="8.7109375" style="127" customWidth="1"/>
    <col min="13313" max="13313" width="31.5703125" style="127" customWidth="1"/>
    <col min="13314" max="13314" width="13.85546875" style="127" customWidth="1"/>
    <col min="13315" max="13315" width="19.140625" style="127" customWidth="1"/>
    <col min="13316" max="13316" width="17.5703125" style="127" customWidth="1"/>
    <col min="13317" max="13317" width="14.7109375" style="127" customWidth="1"/>
    <col min="13318" max="13567" width="8.140625" style="127"/>
    <col min="13568" max="13568" width="8.7109375" style="127" customWidth="1"/>
    <col min="13569" max="13569" width="31.5703125" style="127" customWidth="1"/>
    <col min="13570" max="13570" width="13.85546875" style="127" customWidth="1"/>
    <col min="13571" max="13571" width="19.140625" style="127" customWidth="1"/>
    <col min="13572" max="13572" width="17.5703125" style="127" customWidth="1"/>
    <col min="13573" max="13573" width="14.7109375" style="127" customWidth="1"/>
    <col min="13574" max="13823" width="8.140625" style="127"/>
    <col min="13824" max="13824" width="8.7109375" style="127" customWidth="1"/>
    <col min="13825" max="13825" width="31.5703125" style="127" customWidth="1"/>
    <col min="13826" max="13826" width="13.85546875" style="127" customWidth="1"/>
    <col min="13827" max="13827" width="19.140625" style="127" customWidth="1"/>
    <col min="13828" max="13828" width="17.5703125" style="127" customWidth="1"/>
    <col min="13829" max="13829" width="14.7109375" style="127" customWidth="1"/>
    <col min="13830" max="14079" width="8.140625" style="127"/>
    <col min="14080" max="14080" width="8.7109375" style="127" customWidth="1"/>
    <col min="14081" max="14081" width="31.5703125" style="127" customWidth="1"/>
    <col min="14082" max="14082" width="13.85546875" style="127" customWidth="1"/>
    <col min="14083" max="14083" width="19.140625" style="127" customWidth="1"/>
    <col min="14084" max="14084" width="17.5703125" style="127" customWidth="1"/>
    <col min="14085" max="14085" width="14.7109375" style="127" customWidth="1"/>
    <col min="14086" max="14335" width="8.140625" style="127"/>
    <col min="14336" max="14336" width="8.7109375" style="127" customWidth="1"/>
    <col min="14337" max="14337" width="31.5703125" style="127" customWidth="1"/>
    <col min="14338" max="14338" width="13.85546875" style="127" customWidth="1"/>
    <col min="14339" max="14339" width="19.140625" style="127" customWidth="1"/>
    <col min="14340" max="14340" width="17.5703125" style="127" customWidth="1"/>
    <col min="14341" max="14341" width="14.7109375" style="127" customWidth="1"/>
    <col min="14342" max="14591" width="8.140625" style="127"/>
    <col min="14592" max="14592" width="8.7109375" style="127" customWidth="1"/>
    <col min="14593" max="14593" width="31.5703125" style="127" customWidth="1"/>
    <col min="14594" max="14594" width="13.85546875" style="127" customWidth="1"/>
    <col min="14595" max="14595" width="19.140625" style="127" customWidth="1"/>
    <col min="14596" max="14596" width="17.5703125" style="127" customWidth="1"/>
    <col min="14597" max="14597" width="14.7109375" style="127" customWidth="1"/>
    <col min="14598" max="14847" width="8.140625" style="127"/>
    <col min="14848" max="14848" width="8.7109375" style="127" customWidth="1"/>
    <col min="14849" max="14849" width="31.5703125" style="127" customWidth="1"/>
    <col min="14850" max="14850" width="13.85546875" style="127" customWidth="1"/>
    <col min="14851" max="14851" width="19.140625" style="127" customWidth="1"/>
    <col min="14852" max="14852" width="17.5703125" style="127" customWidth="1"/>
    <col min="14853" max="14853" width="14.7109375" style="127" customWidth="1"/>
    <col min="14854" max="15103" width="8.140625" style="127"/>
    <col min="15104" max="15104" width="8.7109375" style="127" customWidth="1"/>
    <col min="15105" max="15105" width="31.5703125" style="127" customWidth="1"/>
    <col min="15106" max="15106" width="13.85546875" style="127" customWidth="1"/>
    <col min="15107" max="15107" width="19.140625" style="127" customWidth="1"/>
    <col min="15108" max="15108" width="17.5703125" style="127" customWidth="1"/>
    <col min="15109" max="15109" width="14.7109375" style="127" customWidth="1"/>
    <col min="15110" max="15359" width="8.140625" style="127"/>
    <col min="15360" max="15360" width="8.7109375" style="127" customWidth="1"/>
    <col min="15361" max="15361" width="31.5703125" style="127" customWidth="1"/>
    <col min="15362" max="15362" width="13.85546875" style="127" customWidth="1"/>
    <col min="15363" max="15363" width="19.140625" style="127" customWidth="1"/>
    <col min="15364" max="15364" width="17.5703125" style="127" customWidth="1"/>
    <col min="15365" max="15365" width="14.7109375" style="127" customWidth="1"/>
    <col min="15366" max="15615" width="8.140625" style="127"/>
    <col min="15616" max="15616" width="8.7109375" style="127" customWidth="1"/>
    <col min="15617" max="15617" width="31.5703125" style="127" customWidth="1"/>
    <col min="15618" max="15618" width="13.85546875" style="127" customWidth="1"/>
    <col min="15619" max="15619" width="19.140625" style="127" customWidth="1"/>
    <col min="15620" max="15620" width="17.5703125" style="127" customWidth="1"/>
    <col min="15621" max="15621" width="14.7109375" style="127" customWidth="1"/>
    <col min="15622" max="15871" width="8.140625" style="127"/>
    <col min="15872" max="15872" width="8.7109375" style="127" customWidth="1"/>
    <col min="15873" max="15873" width="31.5703125" style="127" customWidth="1"/>
    <col min="15874" max="15874" width="13.85546875" style="127" customWidth="1"/>
    <col min="15875" max="15875" width="19.140625" style="127" customWidth="1"/>
    <col min="15876" max="15876" width="17.5703125" style="127" customWidth="1"/>
    <col min="15877" max="15877" width="14.7109375" style="127" customWidth="1"/>
    <col min="15878" max="16127" width="8.140625" style="127"/>
    <col min="16128" max="16128" width="8.7109375" style="127" customWidth="1"/>
    <col min="16129" max="16129" width="31.5703125" style="127" customWidth="1"/>
    <col min="16130" max="16130" width="13.85546875" style="127" customWidth="1"/>
    <col min="16131" max="16131" width="19.140625" style="127" customWidth="1"/>
    <col min="16132" max="16132" width="17.5703125" style="127" customWidth="1"/>
    <col min="16133" max="16133" width="14.7109375" style="127" customWidth="1"/>
    <col min="16134" max="16384" width="8.140625" style="127"/>
  </cols>
  <sheetData>
    <row r="1" spans="1:5" ht="23.25" hidden="1" customHeight="1" x14ac:dyDescent="0.25">
      <c r="A1" s="197"/>
      <c r="B1" s="197"/>
      <c r="C1" s="197"/>
      <c r="D1" s="197"/>
      <c r="E1" s="197"/>
    </row>
    <row r="2" spans="1:5" hidden="1" x14ac:dyDescent="0.25">
      <c r="A2" s="197" t="s">
        <v>155</v>
      </c>
      <c r="B2" s="197"/>
      <c r="C2" s="197"/>
      <c r="D2" s="197"/>
      <c r="E2" s="197"/>
    </row>
    <row r="3" spans="1:5" ht="15.75" customHeight="1" x14ac:dyDescent="0.25">
      <c r="A3" s="199" t="s">
        <v>199</v>
      </c>
      <c r="B3" s="199"/>
      <c r="C3" s="199"/>
      <c r="D3" s="199"/>
      <c r="E3" s="199"/>
    </row>
    <row r="4" spans="1:5" x14ac:dyDescent="0.25">
      <c r="A4" s="199" t="s">
        <v>156</v>
      </c>
      <c r="B4" s="199"/>
      <c r="C4" s="199"/>
      <c r="D4" s="199"/>
      <c r="E4" s="199"/>
    </row>
    <row r="5" spans="1:5" x14ac:dyDescent="0.25">
      <c r="A5" s="199" t="s">
        <v>157</v>
      </c>
      <c r="B5" s="199"/>
      <c r="C5" s="199"/>
      <c r="D5" s="199"/>
      <c r="E5" s="199"/>
    </row>
    <row r="6" spans="1:5" ht="26.25" customHeight="1" x14ac:dyDescent="0.25">
      <c r="A6" s="197" t="s">
        <v>158</v>
      </c>
      <c r="B6" s="197"/>
      <c r="C6" s="197"/>
      <c r="D6" s="197"/>
      <c r="E6" s="127" t="s">
        <v>246</v>
      </c>
    </row>
    <row r="7" spans="1:5" x14ac:dyDescent="0.25">
      <c r="A7" s="197"/>
      <c r="B7" s="197"/>
      <c r="C7" s="197"/>
      <c r="D7" s="197"/>
      <c r="E7" s="197"/>
    </row>
    <row r="8" spans="1:5" ht="28.5" customHeight="1" x14ac:dyDescent="0.25">
      <c r="A8" s="198" t="s">
        <v>160</v>
      </c>
      <c r="B8" s="198"/>
      <c r="C8" s="198"/>
      <c r="D8" s="198"/>
      <c r="E8" s="198"/>
    </row>
    <row r="9" spans="1:5" ht="29.25" customHeight="1" x14ac:dyDescent="0.25">
      <c r="A9" s="198" t="s">
        <v>161</v>
      </c>
      <c r="B9" s="198"/>
      <c r="C9" s="198"/>
      <c r="D9" s="198"/>
      <c r="E9" s="198"/>
    </row>
    <row r="10" spans="1:5" ht="30" customHeight="1" x14ac:dyDescent="0.25">
      <c r="A10" s="198" t="s">
        <v>162</v>
      </c>
      <c r="B10" s="198"/>
      <c r="C10" s="198"/>
      <c r="D10" s="198"/>
      <c r="E10" s="198"/>
    </row>
    <row r="11" spans="1:5" ht="30" customHeight="1" x14ac:dyDescent="0.25">
      <c r="A11" s="198" t="s">
        <v>163</v>
      </c>
      <c r="B11" s="198"/>
      <c r="C11" s="198"/>
      <c r="D11" s="198"/>
      <c r="E11" s="198"/>
    </row>
    <row r="12" spans="1:5" ht="29.25" customHeight="1" x14ac:dyDescent="0.25">
      <c r="A12" s="198" t="s">
        <v>164</v>
      </c>
      <c r="B12" s="198"/>
      <c r="C12" s="198"/>
      <c r="D12" s="198"/>
      <c r="E12" s="198"/>
    </row>
    <row r="13" spans="1:5" ht="28.5" customHeight="1" x14ac:dyDescent="0.25">
      <c r="A13" s="198" t="s">
        <v>165</v>
      </c>
      <c r="B13" s="198"/>
      <c r="C13" s="198"/>
      <c r="D13" s="198"/>
      <c r="E13" s="198"/>
    </row>
    <row r="14" spans="1:5" ht="15.75" customHeight="1" thickBot="1" x14ac:dyDescent="0.3">
      <c r="A14" s="197"/>
      <c r="B14" s="197"/>
      <c r="C14" s="197"/>
      <c r="D14" s="197"/>
      <c r="E14" s="197"/>
    </row>
    <row r="15" spans="1:5" ht="120.75" thickBot="1" x14ac:dyDescent="0.3">
      <c r="A15" s="137" t="s">
        <v>2</v>
      </c>
      <c r="B15" s="135" t="s">
        <v>167</v>
      </c>
      <c r="C15" s="135" t="s">
        <v>0</v>
      </c>
      <c r="D15" s="135" t="s">
        <v>166</v>
      </c>
      <c r="E15" s="135" t="s">
        <v>1</v>
      </c>
    </row>
    <row r="16" spans="1:5" x14ac:dyDescent="0.25">
      <c r="A16" s="208" t="s">
        <v>8</v>
      </c>
      <c r="B16" s="209"/>
      <c r="C16" s="209"/>
      <c r="D16" s="209"/>
      <c r="E16" s="138"/>
    </row>
    <row r="17" spans="1:5" ht="15" customHeight="1" x14ac:dyDescent="0.25">
      <c r="A17" s="147" t="s">
        <v>57</v>
      </c>
      <c r="B17" s="148" t="s">
        <v>23</v>
      </c>
      <c r="C17" s="149" t="s">
        <v>11</v>
      </c>
      <c r="D17" s="150">
        <v>0.14000000000000001</v>
      </c>
      <c r="E17" s="151">
        <v>858.65</v>
      </c>
    </row>
    <row r="18" spans="1:5" ht="15" customHeight="1" x14ac:dyDescent="0.25">
      <c r="A18" s="205" t="s">
        <v>168</v>
      </c>
      <c r="B18" s="206"/>
      <c r="C18" s="206"/>
      <c r="D18" s="207"/>
      <c r="E18" s="152"/>
    </row>
    <row r="19" spans="1:5" ht="30" x14ac:dyDescent="0.25">
      <c r="A19" s="147" t="s">
        <v>247</v>
      </c>
      <c r="B19" s="153">
        <v>2.2690000000000001</v>
      </c>
      <c r="C19" s="149" t="s">
        <v>15</v>
      </c>
      <c r="D19" s="150">
        <f>E19/B19</f>
        <v>1948.1621859850154</v>
      </c>
      <c r="E19" s="151">
        <v>4420.38</v>
      </c>
    </row>
    <row r="20" spans="1:5" ht="30" x14ac:dyDescent="0.25">
      <c r="A20" s="147" t="s">
        <v>248</v>
      </c>
      <c r="B20" s="154">
        <v>0.01</v>
      </c>
      <c r="C20" s="149" t="s">
        <v>18</v>
      </c>
      <c r="D20" s="150">
        <f>E20/B20</f>
        <v>50056</v>
      </c>
      <c r="E20" s="151">
        <v>500.56</v>
      </c>
    </row>
    <row r="21" spans="1:5" ht="30" x14ac:dyDescent="0.25">
      <c r="A21" s="147" t="s">
        <v>249</v>
      </c>
      <c r="B21" s="148" t="s">
        <v>24</v>
      </c>
      <c r="C21" s="149" t="s">
        <v>18</v>
      </c>
      <c r="D21" s="150">
        <f t="shared" ref="D21:D24" si="0">E21</f>
        <v>30.01</v>
      </c>
      <c r="E21" s="151">
        <v>30.01</v>
      </c>
    </row>
    <row r="22" spans="1:5" ht="30" x14ac:dyDescent="0.25">
      <c r="A22" s="147" t="s">
        <v>149</v>
      </c>
      <c r="B22" s="148" t="s">
        <v>24</v>
      </c>
      <c r="C22" s="149" t="s">
        <v>11</v>
      </c>
      <c r="D22" s="150">
        <f t="shared" si="0"/>
        <v>137.27000000000001</v>
      </c>
      <c r="E22" s="151">
        <v>137.27000000000001</v>
      </c>
    </row>
    <row r="23" spans="1:5" ht="30" x14ac:dyDescent="0.25">
      <c r="A23" s="147" t="s">
        <v>173</v>
      </c>
      <c r="B23" s="148" t="s">
        <v>24</v>
      </c>
      <c r="C23" s="149" t="s">
        <v>11</v>
      </c>
      <c r="D23" s="150">
        <f t="shared" si="0"/>
        <v>338.3</v>
      </c>
      <c r="E23" s="151">
        <v>338.3</v>
      </c>
    </row>
    <row r="24" spans="1:5" ht="15" customHeight="1" x14ac:dyDescent="0.25">
      <c r="A24" s="147" t="s">
        <v>171</v>
      </c>
      <c r="B24" s="148" t="s">
        <v>151</v>
      </c>
      <c r="C24" s="149" t="s">
        <v>12</v>
      </c>
      <c r="D24" s="150">
        <f t="shared" si="0"/>
        <v>34284.6</v>
      </c>
      <c r="E24" s="151">
        <v>34284.6</v>
      </c>
    </row>
    <row r="25" spans="1:5" ht="15" customHeight="1" x14ac:dyDescent="0.25">
      <c r="A25" s="205" t="s">
        <v>174</v>
      </c>
      <c r="B25" s="206"/>
      <c r="C25" s="206"/>
      <c r="D25" s="207"/>
      <c r="E25" s="152"/>
    </row>
    <row r="26" spans="1:5" x14ac:dyDescent="0.25">
      <c r="A26" s="147" t="s">
        <v>219</v>
      </c>
      <c r="B26" s="155">
        <v>2</v>
      </c>
      <c r="C26" s="149" t="s">
        <v>129</v>
      </c>
      <c r="D26" s="150">
        <f>E26/B26</f>
        <v>97.48</v>
      </c>
      <c r="E26" s="151">
        <v>194.96</v>
      </c>
    </row>
    <row r="27" spans="1:5" x14ac:dyDescent="0.25">
      <c r="A27" s="147" t="s">
        <v>61</v>
      </c>
      <c r="B27" s="155">
        <v>1</v>
      </c>
      <c r="C27" s="149" t="s">
        <v>14</v>
      </c>
      <c r="D27" s="150">
        <f t="shared" ref="D27:D41" si="1">E27/B27</f>
        <v>1005.22</v>
      </c>
      <c r="E27" s="151">
        <v>1005.22</v>
      </c>
    </row>
    <row r="28" spans="1:5" x14ac:dyDescent="0.25">
      <c r="A28" s="147" t="s">
        <v>62</v>
      </c>
      <c r="B28" s="155">
        <v>1</v>
      </c>
      <c r="C28" s="149" t="s">
        <v>16</v>
      </c>
      <c r="D28" s="150">
        <f t="shared" si="1"/>
        <v>828.19</v>
      </c>
      <c r="E28" s="151">
        <v>828.19</v>
      </c>
    </row>
    <row r="29" spans="1:5" x14ac:dyDescent="0.25">
      <c r="A29" s="147" t="s">
        <v>178</v>
      </c>
      <c r="B29" s="155">
        <v>1</v>
      </c>
      <c r="C29" s="149" t="s">
        <v>13</v>
      </c>
      <c r="D29" s="150">
        <f t="shared" si="1"/>
        <v>149.54</v>
      </c>
      <c r="E29" s="151">
        <v>149.54</v>
      </c>
    </row>
    <row r="30" spans="1:5" x14ac:dyDescent="0.25">
      <c r="A30" s="147" t="s">
        <v>250</v>
      </c>
      <c r="B30" s="153">
        <v>0.433</v>
      </c>
      <c r="C30" s="149" t="s">
        <v>17</v>
      </c>
      <c r="D30" s="150">
        <f t="shared" si="1"/>
        <v>1915.4503464203233</v>
      </c>
      <c r="E30" s="151">
        <v>829.39</v>
      </c>
    </row>
    <row r="31" spans="1:5" ht="30" x14ac:dyDescent="0.25">
      <c r="A31" s="147" t="s">
        <v>64</v>
      </c>
      <c r="B31" s="153">
        <v>0.433</v>
      </c>
      <c r="C31" s="149" t="s">
        <v>17</v>
      </c>
      <c r="D31" s="150">
        <f>E31/B31</f>
        <v>2005.727482678984</v>
      </c>
      <c r="E31" s="151">
        <v>868.48</v>
      </c>
    </row>
    <row r="32" spans="1:5" x14ac:dyDescent="0.25">
      <c r="A32" s="147" t="s">
        <v>251</v>
      </c>
      <c r="B32" s="155">
        <v>1</v>
      </c>
      <c r="C32" s="149" t="s">
        <v>14</v>
      </c>
      <c r="D32" s="150">
        <f t="shared" si="1"/>
        <v>611.75</v>
      </c>
      <c r="E32" s="151">
        <v>611.75</v>
      </c>
    </row>
    <row r="33" spans="1:5" ht="30" x14ac:dyDescent="0.25">
      <c r="A33" s="147" t="s">
        <v>67</v>
      </c>
      <c r="B33" s="155">
        <v>3</v>
      </c>
      <c r="C33" s="149" t="s">
        <v>19</v>
      </c>
      <c r="D33" s="150">
        <f t="shared" si="1"/>
        <v>253.75666666666666</v>
      </c>
      <c r="E33" s="151">
        <v>761.27</v>
      </c>
    </row>
    <row r="34" spans="1:5" x14ac:dyDescent="0.25">
      <c r="A34" s="147" t="s">
        <v>252</v>
      </c>
      <c r="B34" s="155">
        <v>1</v>
      </c>
      <c r="C34" s="149" t="s">
        <v>14</v>
      </c>
      <c r="D34" s="150">
        <f t="shared" si="1"/>
        <v>1507.82</v>
      </c>
      <c r="E34" s="151">
        <v>1507.82</v>
      </c>
    </row>
    <row r="35" spans="1:5" x14ac:dyDescent="0.25">
      <c r="A35" s="147" t="s">
        <v>224</v>
      </c>
      <c r="B35" s="155">
        <v>2</v>
      </c>
      <c r="C35" s="149" t="s">
        <v>129</v>
      </c>
      <c r="D35" s="150">
        <f t="shared" si="1"/>
        <v>78.12</v>
      </c>
      <c r="E35" s="151">
        <v>156.24</v>
      </c>
    </row>
    <row r="36" spans="1:5" x14ac:dyDescent="0.25">
      <c r="A36" s="147" t="s">
        <v>253</v>
      </c>
      <c r="B36" s="155">
        <v>1</v>
      </c>
      <c r="C36" s="149" t="s">
        <v>141</v>
      </c>
      <c r="D36" s="150">
        <f t="shared" si="1"/>
        <v>579.09</v>
      </c>
      <c r="E36" s="151">
        <v>579.09</v>
      </c>
    </row>
    <row r="37" spans="1:5" x14ac:dyDescent="0.25">
      <c r="A37" s="147" t="s">
        <v>68</v>
      </c>
      <c r="B37" s="155">
        <v>1</v>
      </c>
      <c r="C37" s="149" t="s">
        <v>13</v>
      </c>
      <c r="D37" s="150">
        <f t="shared" si="1"/>
        <v>4474.1099999999997</v>
      </c>
      <c r="E37" s="151">
        <v>4474.1099999999997</v>
      </c>
    </row>
    <row r="38" spans="1:5" x14ac:dyDescent="0.25">
      <c r="A38" s="147" t="s">
        <v>69</v>
      </c>
      <c r="B38" s="155">
        <v>1</v>
      </c>
      <c r="C38" s="149" t="s">
        <v>14</v>
      </c>
      <c r="D38" s="150">
        <f t="shared" si="1"/>
        <v>3649.47</v>
      </c>
      <c r="E38" s="151">
        <v>3649.47</v>
      </c>
    </row>
    <row r="39" spans="1:5" x14ac:dyDescent="0.25">
      <c r="A39" s="147" t="s">
        <v>138</v>
      </c>
      <c r="B39" s="155">
        <v>1</v>
      </c>
      <c r="C39" s="149" t="s">
        <v>21</v>
      </c>
      <c r="D39" s="150">
        <f t="shared" si="1"/>
        <v>857.06</v>
      </c>
      <c r="E39" s="151">
        <v>857.06</v>
      </c>
    </row>
    <row r="40" spans="1:5" x14ac:dyDescent="0.25">
      <c r="A40" s="147" t="s">
        <v>181</v>
      </c>
      <c r="B40" s="155">
        <v>1</v>
      </c>
      <c r="C40" s="149" t="s">
        <v>21</v>
      </c>
      <c r="D40" s="150">
        <f t="shared" si="1"/>
        <v>598.84</v>
      </c>
      <c r="E40" s="151">
        <v>598.84</v>
      </c>
    </row>
    <row r="41" spans="1:5" x14ac:dyDescent="0.25">
      <c r="A41" s="147" t="s">
        <v>72</v>
      </c>
      <c r="B41" s="155">
        <v>35</v>
      </c>
      <c r="C41" s="149" t="s">
        <v>21</v>
      </c>
      <c r="D41" s="150">
        <f t="shared" si="1"/>
        <v>302.39628571428574</v>
      </c>
      <c r="E41" s="151">
        <v>10583.87</v>
      </c>
    </row>
    <row r="42" spans="1:5" ht="15" customHeight="1" x14ac:dyDescent="0.25">
      <c r="A42" s="205" t="s">
        <v>182</v>
      </c>
      <c r="B42" s="206"/>
      <c r="C42" s="206"/>
      <c r="D42" s="207"/>
      <c r="E42" s="152"/>
    </row>
    <row r="43" spans="1:5" ht="30" x14ac:dyDescent="0.25">
      <c r="A43" s="147" t="s">
        <v>73</v>
      </c>
      <c r="B43" s="153">
        <v>0.433</v>
      </c>
      <c r="C43" s="149" t="s">
        <v>17</v>
      </c>
      <c r="D43" s="150">
        <f>E43/B43</f>
        <v>2012.217090069284</v>
      </c>
      <c r="E43" s="151">
        <v>871.29</v>
      </c>
    </row>
    <row r="44" spans="1:5" ht="30" x14ac:dyDescent="0.25">
      <c r="A44" s="147" t="s">
        <v>254</v>
      </c>
      <c r="B44" s="154">
        <v>0.43</v>
      </c>
      <c r="C44" s="149" t="s">
        <v>17</v>
      </c>
      <c r="D44" s="150">
        <f t="shared" ref="D44:D46" si="2">E44/B44</f>
        <v>2022.0930232558139</v>
      </c>
      <c r="E44" s="151">
        <v>869.5</v>
      </c>
    </row>
    <row r="45" spans="1:5" ht="30" x14ac:dyDescent="0.25">
      <c r="A45" s="147" t="s">
        <v>255</v>
      </c>
      <c r="B45" s="154">
        <v>0.96</v>
      </c>
      <c r="C45" s="149" t="s">
        <v>17</v>
      </c>
      <c r="D45" s="150">
        <f t="shared" si="2"/>
        <v>610.52083333333337</v>
      </c>
      <c r="E45" s="151">
        <v>586.1</v>
      </c>
    </row>
    <row r="46" spans="1:5" ht="30" x14ac:dyDescent="0.25">
      <c r="A46" s="147" t="s">
        <v>256</v>
      </c>
      <c r="B46" s="153">
        <v>0.78900000000000003</v>
      </c>
      <c r="C46" s="149" t="s">
        <v>17</v>
      </c>
      <c r="D46" s="150">
        <f t="shared" si="2"/>
        <v>1204.3726235741444</v>
      </c>
      <c r="E46" s="151">
        <v>950.25</v>
      </c>
    </row>
    <row r="47" spans="1:5" ht="15" customHeight="1" x14ac:dyDescent="0.25">
      <c r="A47" s="205" t="s">
        <v>41</v>
      </c>
      <c r="B47" s="206"/>
      <c r="C47" s="206"/>
      <c r="D47" s="207"/>
      <c r="E47" s="152"/>
    </row>
    <row r="48" spans="1:5" ht="30" x14ac:dyDescent="0.25">
      <c r="A48" s="147" t="s">
        <v>60</v>
      </c>
      <c r="B48" s="148" t="s">
        <v>150</v>
      </c>
      <c r="C48" s="149" t="s">
        <v>11</v>
      </c>
      <c r="D48" s="150">
        <f>E48</f>
        <v>1569.56</v>
      </c>
      <c r="E48" s="151">
        <v>1569.56</v>
      </c>
    </row>
    <row r="49" spans="1:7" x14ac:dyDescent="0.25">
      <c r="A49" s="205" t="s">
        <v>257</v>
      </c>
      <c r="B49" s="206"/>
      <c r="C49" s="206"/>
      <c r="D49" s="207"/>
      <c r="E49" s="152"/>
    </row>
    <row r="50" spans="1:7" ht="15" customHeight="1" x14ac:dyDescent="0.25">
      <c r="A50" s="147" t="s">
        <v>258</v>
      </c>
      <c r="B50" s="148" t="s">
        <v>150</v>
      </c>
      <c r="C50" s="149" t="s">
        <v>11</v>
      </c>
      <c r="D50" s="150">
        <f>E50</f>
        <v>3600</v>
      </c>
      <c r="E50" s="151">
        <v>3600</v>
      </c>
    </row>
    <row r="51" spans="1:7" ht="15" customHeight="1" x14ac:dyDescent="0.25">
      <c r="A51" s="205" t="s">
        <v>239</v>
      </c>
      <c r="B51" s="206"/>
      <c r="C51" s="206"/>
      <c r="D51" s="207"/>
      <c r="E51" s="152"/>
    </row>
    <row r="52" spans="1:7" ht="15" customHeight="1" x14ac:dyDescent="0.25">
      <c r="A52" s="147" t="s">
        <v>193</v>
      </c>
      <c r="B52" s="148" t="s">
        <v>24</v>
      </c>
      <c r="C52" s="149" t="s">
        <v>11</v>
      </c>
      <c r="D52" s="150">
        <f>E52</f>
        <v>200</v>
      </c>
      <c r="E52" s="151">
        <v>200</v>
      </c>
    </row>
    <row r="53" spans="1:7" ht="30" x14ac:dyDescent="0.25">
      <c r="A53" s="147" t="s">
        <v>240</v>
      </c>
      <c r="B53" s="148" t="s">
        <v>24</v>
      </c>
      <c r="C53" s="149" t="s">
        <v>11</v>
      </c>
      <c r="D53" s="150">
        <f>E53</f>
        <v>119.6</v>
      </c>
      <c r="E53" s="151">
        <v>119.6</v>
      </c>
    </row>
    <row r="54" spans="1:7" ht="15.75" thickBot="1" x14ac:dyDescent="0.3">
      <c r="A54" s="205" t="s">
        <v>259</v>
      </c>
      <c r="B54" s="206"/>
      <c r="C54" s="206"/>
      <c r="D54" s="207"/>
      <c r="E54" s="152"/>
    </row>
    <row r="55" spans="1:7" ht="15.75" customHeight="1" x14ac:dyDescent="0.25">
      <c r="A55" s="147" t="s">
        <v>260</v>
      </c>
      <c r="B55" s="148" t="s">
        <v>25</v>
      </c>
      <c r="C55" s="149" t="s">
        <v>11</v>
      </c>
      <c r="D55" s="150">
        <f>E55</f>
        <v>24820.46</v>
      </c>
      <c r="E55" s="151">
        <v>24820.46</v>
      </c>
      <c r="F55" s="139">
        <f>SUM(E17:E55)</f>
        <v>101811.82999999999</v>
      </c>
      <c r="G55" s="136" t="s">
        <v>261</v>
      </c>
    </row>
    <row r="56" spans="1:7" s="36" customFormat="1" x14ac:dyDescent="0.25">
      <c r="A56" s="200" t="s">
        <v>10</v>
      </c>
      <c r="B56" s="201"/>
      <c r="C56" s="201"/>
      <c r="D56" s="201"/>
      <c r="E56" s="202"/>
    </row>
    <row r="57" spans="1:7" s="36" customFormat="1" x14ac:dyDescent="0.25">
      <c r="A57" s="80" t="s">
        <v>79</v>
      </c>
      <c r="B57" s="129" t="s">
        <v>23</v>
      </c>
      <c r="C57" s="129" t="s">
        <v>11</v>
      </c>
      <c r="D57" s="129">
        <f>E57</f>
        <v>10181.182999999999</v>
      </c>
      <c r="E57" s="129">
        <f>SUM(E17:E55)*10%</f>
        <v>10181.182999999999</v>
      </c>
    </row>
    <row r="58" spans="1:7" x14ac:dyDescent="0.25">
      <c r="A58" s="131" t="s">
        <v>27</v>
      </c>
      <c r="B58" s="129"/>
      <c r="C58" s="129"/>
      <c r="D58" s="129"/>
      <c r="E58" s="132">
        <f>F55+E57</f>
        <v>111993.01299999999</v>
      </c>
    </row>
    <row r="59" spans="1:7" x14ac:dyDescent="0.25">
      <c r="A59" s="197"/>
      <c r="B59" s="197"/>
      <c r="C59" s="197"/>
      <c r="D59" s="197"/>
      <c r="E59" s="197"/>
    </row>
    <row r="60" spans="1:7" x14ac:dyDescent="0.25">
      <c r="A60" s="197"/>
      <c r="B60" s="197"/>
      <c r="C60" s="197"/>
      <c r="D60" s="197"/>
      <c r="E60" s="197"/>
    </row>
    <row r="61" spans="1:7" s="142" customFormat="1" ht="21.75" customHeight="1" x14ac:dyDescent="0.25">
      <c r="A61" s="203" t="s">
        <v>263</v>
      </c>
      <c r="B61" s="203"/>
      <c r="C61" s="203"/>
      <c r="D61" s="203"/>
      <c r="E61" s="140">
        <f>E58</f>
        <v>111993.01299999999</v>
      </c>
      <c r="F61" s="141"/>
    </row>
    <row r="62" spans="1:7" s="142" customFormat="1" ht="20.25" customHeight="1" x14ac:dyDescent="0.25">
      <c r="A62" s="204" t="str">
        <f>[1]!Сумма_прописью(E61)</f>
        <v>Сто одиннадцать тысяч девятьсот девяносто три рубля  01 копейка.</v>
      </c>
      <c r="B62" s="204"/>
      <c r="C62" s="204"/>
      <c r="D62" s="204"/>
      <c r="E62" s="204"/>
      <c r="F62" s="143"/>
    </row>
    <row r="63" spans="1:7" s="142" customFormat="1" ht="24.75" customHeight="1" x14ac:dyDescent="0.25">
      <c r="A63" s="203" t="s">
        <v>194</v>
      </c>
      <c r="B63" s="203"/>
      <c r="C63" s="203"/>
      <c r="D63" s="203"/>
      <c r="E63" s="203"/>
      <c r="F63" s="144"/>
    </row>
    <row r="64" spans="1:7" s="142" customFormat="1" ht="24" customHeight="1" x14ac:dyDescent="0.25">
      <c r="A64" s="203" t="s">
        <v>195</v>
      </c>
      <c r="B64" s="203"/>
      <c r="C64" s="203"/>
      <c r="D64" s="203"/>
      <c r="E64" s="203"/>
      <c r="F64" s="144"/>
    </row>
    <row r="65" spans="1:6" s="142" customFormat="1" ht="30.75" customHeight="1" x14ac:dyDescent="0.25">
      <c r="A65" s="203" t="s">
        <v>196</v>
      </c>
      <c r="B65" s="203"/>
      <c r="C65" s="203"/>
      <c r="D65" s="203"/>
      <c r="E65" s="203"/>
      <c r="F65" s="144"/>
    </row>
    <row r="66" spans="1:6" s="142" customFormat="1" x14ac:dyDescent="0.25">
      <c r="A66" s="145"/>
      <c r="B66" s="145"/>
      <c r="C66" s="145"/>
      <c r="D66" s="145"/>
      <c r="E66" s="145"/>
      <c r="F66" s="145"/>
    </row>
    <row r="67" spans="1:6" s="142" customFormat="1" ht="24.75" customHeight="1" x14ac:dyDescent="0.25">
      <c r="A67" s="203" t="s">
        <v>262</v>
      </c>
      <c r="B67" s="203"/>
      <c r="C67" s="203"/>
      <c r="D67" s="203"/>
      <c r="E67" s="203"/>
      <c r="F67" s="144"/>
    </row>
    <row r="68" spans="1:6" ht="18.75" customHeight="1" x14ac:dyDescent="0.25">
      <c r="A68" s="146" t="s">
        <v>197</v>
      </c>
      <c r="B68" s="146"/>
      <c r="C68" s="146"/>
      <c r="D68" s="146"/>
      <c r="E68" s="146"/>
    </row>
    <row r="69" spans="1:6" ht="24.75" customHeight="1" x14ac:dyDescent="0.25">
      <c r="A69" s="146" t="s">
        <v>264</v>
      </c>
      <c r="B69" s="146"/>
      <c r="C69" s="146"/>
      <c r="D69" s="146"/>
      <c r="E69" s="146"/>
    </row>
    <row r="70" spans="1:6" ht="15" customHeight="1" x14ac:dyDescent="0.25">
      <c r="B70" s="146"/>
      <c r="C70" s="146"/>
      <c r="D70" s="146" t="s">
        <v>29</v>
      </c>
      <c r="E70" s="146"/>
    </row>
    <row r="71" spans="1:6" x14ac:dyDescent="0.25">
      <c r="A71" s="197"/>
      <c r="B71" s="197"/>
      <c r="C71" s="197"/>
      <c r="D71" s="197"/>
      <c r="E71" s="197"/>
    </row>
    <row r="72" spans="1:6" x14ac:dyDescent="0.25">
      <c r="A72" s="197" t="s">
        <v>198</v>
      </c>
      <c r="B72" s="197"/>
      <c r="C72" s="197"/>
      <c r="D72" s="197"/>
      <c r="E72" s="197"/>
    </row>
    <row r="73" spans="1:6" ht="13.5" customHeight="1" x14ac:dyDescent="0.25">
      <c r="B73" s="197"/>
      <c r="C73" s="197"/>
      <c r="D73" s="197" t="s">
        <v>29</v>
      </c>
      <c r="E73" s="197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25:D25"/>
    <mergeCell ref="A16:D16"/>
    <mergeCell ref="A18:D18"/>
    <mergeCell ref="A10:E10"/>
    <mergeCell ref="A11:E11"/>
    <mergeCell ref="A12:E12"/>
    <mergeCell ref="A13:E13"/>
    <mergeCell ref="A14:E14"/>
    <mergeCell ref="A54:D54"/>
    <mergeCell ref="A51:D51"/>
    <mergeCell ref="A47:D47"/>
    <mergeCell ref="A49:D49"/>
    <mergeCell ref="A42:D42"/>
    <mergeCell ref="A71:E71"/>
    <mergeCell ref="A56:E56"/>
    <mergeCell ref="A61:D61"/>
    <mergeCell ref="A72:E72"/>
    <mergeCell ref="B73:C73"/>
    <mergeCell ref="D73:E73"/>
    <mergeCell ref="A65:E65"/>
    <mergeCell ref="A67:E67"/>
    <mergeCell ref="A59:E59"/>
    <mergeCell ref="A60:E60"/>
    <mergeCell ref="A62:E62"/>
    <mergeCell ref="A63:E63"/>
    <mergeCell ref="A64:E64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2022-04-09T15:29:02Z</dcterms:modified>
</cp:coreProperties>
</file>