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25" windowWidth="16200" windowHeight="1153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'2019'!$A$1:$F$31</definedName>
    <definedName name="_xlnm.Print_Area" localSheetId="6">'2020'!$A$1:$F$30</definedName>
    <definedName name="_xlnm.Print_Area" localSheetId="8">'2021'!$A$1:$F$30</definedName>
    <definedName name="_xlnm.Print_Area" localSheetId="0">Акт!$A$1:$E$75</definedName>
    <definedName name="_xlnm.Print_Area" localSheetId="3">'Акт (2)'!$A$1:$E$73</definedName>
    <definedName name="_xlnm.Print_Area" localSheetId="9">акт21!$A$3:$E$78</definedName>
    <definedName name="_xlnm.Print_Area" localSheetId="7">Лист1!$A$3:$E$71</definedName>
    <definedName name="_xlnm.Print_Area" localSheetId="5">Лист3!$A$2:$E$75</definedName>
  </definedNames>
  <calcPr calcId="145621"/>
</workbook>
</file>

<file path=xl/calcChain.xml><?xml version="1.0" encoding="utf-8"?>
<calcChain xmlns="http://schemas.openxmlformats.org/spreadsheetml/2006/main">
  <c r="D23" i="10" l="1"/>
  <c r="E20" i="10"/>
  <c r="F18" i="9" l="1"/>
  <c r="F22" i="9" s="1"/>
  <c r="F14" i="9"/>
  <c r="E62" i="10"/>
  <c r="D29" i="10"/>
  <c r="D30" i="10"/>
  <c r="D47" i="10"/>
  <c r="D46" i="10"/>
  <c r="D45" i="10"/>
  <c r="D44" i="10"/>
  <c r="D43" i="10"/>
  <c r="D42" i="10"/>
  <c r="D41" i="10"/>
  <c r="D40" i="10"/>
  <c r="D39" i="10"/>
  <c r="D38" i="10"/>
  <c r="D36" i="10"/>
  <c r="D35" i="10"/>
  <c r="D34" i="10"/>
  <c r="D33" i="10"/>
  <c r="D32" i="10"/>
  <c r="D31" i="10"/>
  <c r="D49" i="10"/>
  <c r="D50" i="10"/>
  <c r="D51" i="10"/>
  <c r="D37" i="10"/>
  <c r="D52" i="10"/>
  <c r="D53" i="10"/>
  <c r="D54" i="10"/>
  <c r="D60" i="10"/>
  <c r="D59" i="10"/>
  <c r="D57" i="10"/>
  <c r="D56" i="10"/>
  <c r="D27" i="10"/>
  <c r="D25" i="10"/>
  <c r="D20" i="10"/>
  <c r="D21" i="10"/>
  <c r="D22" i="10"/>
  <c r="D19" i="10"/>
  <c r="F60" i="10"/>
  <c r="E63" i="10" l="1"/>
  <c r="E66" i="10" s="1"/>
  <c r="F23" i="9" s="1"/>
  <c r="F24" i="9" s="1"/>
  <c r="F25" i="9"/>
  <c r="D62" i="10"/>
  <c r="D53" i="8"/>
  <c r="D51" i="8"/>
  <c r="D49" i="8"/>
  <c r="D45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6" i="8"/>
  <c r="D47" i="8"/>
  <c r="D48" i="8"/>
  <c r="D28" i="8"/>
  <c r="D20" i="8"/>
  <c r="D21" i="8"/>
  <c r="D22" i="8"/>
  <c r="D23" i="8"/>
  <c r="D24" i="8"/>
  <c r="D26" i="8"/>
  <c r="D27" i="8"/>
  <c r="D19" i="8"/>
  <c r="E22" i="8" l="1"/>
  <c r="E55" i="8" l="1"/>
  <c r="D55" i="8" s="1"/>
  <c r="F18" i="7"/>
  <c r="F22" i="7" s="1"/>
  <c r="F14" i="7"/>
  <c r="E56" i="8" l="1"/>
  <c r="F23" i="7" s="1"/>
  <c r="F24" i="7" s="1"/>
  <c r="F25" i="7"/>
  <c r="F25" i="6"/>
  <c r="F23" i="6"/>
  <c r="F15" i="6"/>
  <c r="E61" i="3"/>
  <c r="E60" i="3"/>
  <c r="D60" i="3" s="1"/>
  <c r="D58" i="3"/>
  <c r="D5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6" i="3"/>
  <c r="D47" i="3"/>
  <c r="D48" i="3"/>
  <c r="D49" i="3"/>
  <c r="D50" i="3"/>
  <c r="D51" i="3"/>
  <c r="D52" i="3"/>
  <c r="D54" i="3"/>
  <c r="D55" i="3"/>
  <c r="D56" i="3"/>
  <c r="D23" i="3"/>
  <c r="D20" i="3"/>
  <c r="D21" i="3"/>
  <c r="D19" i="3"/>
  <c r="F18" i="6"/>
  <c r="F14" i="6"/>
  <c r="F22" i="6"/>
  <c r="F26" i="6" l="1"/>
  <c r="D48" i="5"/>
  <c r="D50" i="5"/>
  <c r="D51" i="5"/>
  <c r="D46" i="5"/>
  <c r="D35" i="5"/>
  <c r="E16" i="5"/>
  <c r="D16" i="5" s="1"/>
  <c r="D14" i="5"/>
  <c r="D10" i="5"/>
  <c r="D7" i="5"/>
  <c r="D11" i="5"/>
  <c r="D12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3" i="5"/>
  <c r="D34" i="5"/>
  <c r="D36" i="5"/>
  <c r="D37" i="5"/>
  <c r="D38" i="5"/>
  <c r="D40" i="5"/>
  <c r="D42" i="5"/>
  <c r="D43" i="5"/>
  <c r="D44" i="5"/>
  <c r="D9" i="5"/>
  <c r="E53" i="5" l="1"/>
  <c r="D53" i="5" s="1"/>
  <c r="F13" i="4"/>
  <c r="E54" i="5" l="1"/>
  <c r="F24" i="4" s="1"/>
  <c r="F19" i="4"/>
  <c r="F23" i="4" s="1"/>
  <c r="F15" i="4"/>
  <c r="F25" i="4" l="1"/>
  <c r="F26" i="4"/>
  <c r="D48" i="1"/>
  <c r="D47" i="1"/>
  <c r="D46" i="1"/>
  <c r="D44" i="1"/>
  <c r="D43" i="1"/>
  <c r="D39" i="1"/>
  <c r="D38" i="1"/>
  <c r="D37" i="1"/>
  <c r="D36" i="1"/>
  <c r="D35" i="1"/>
  <c r="D34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6" i="1"/>
  <c r="D10" i="1"/>
  <c r="D9" i="1"/>
  <c r="D55" i="1"/>
  <c r="D53" i="1"/>
  <c r="D51" i="1"/>
  <c r="D50" i="1"/>
  <c r="D41" i="1"/>
  <c r="D14" i="1"/>
  <c r="D12" i="1"/>
  <c r="D7" i="1"/>
</calcChain>
</file>

<file path=xl/sharedStrings.xml><?xml version="1.0" encoding="utf-8"?>
<sst xmlns="http://schemas.openxmlformats.org/spreadsheetml/2006/main" count="790" uniqueCount="285">
  <si>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</si>
  <si>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</si>
  <si>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</si>
  <si>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</si>
  <si>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</si>
  <si>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</si>
  <si>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</si>
  <si>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</si>
  <si>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</si>
  <si>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Запуск потока воды: отопление, ГВС</t>
  </si>
  <si>
    <t>Запуск системы отопления.</t>
  </si>
  <si>
    <t>Истребование дебиторской задолженности</t>
  </si>
  <si>
    <t>Обслуживание и текущий ремонт электрооборудования жилых домов</t>
  </si>
  <si>
    <t>Осмотр кровли, чердака, подъездов, подвального помещения - весенний осмотр</t>
  </si>
  <si>
    <t>Осмотр СТО</t>
  </si>
  <si>
    <t>Осмотр СТО в чердачных и подвальных помещениях (весенний и осенний)</t>
  </si>
  <si>
    <t>Осмотр, РХВ замеры</t>
  </si>
  <si>
    <t>Отключение системы отопления (консервация) - прим.</t>
  </si>
  <si>
    <t>Очистка кровли от снега толщ. 10 см, сбивание сосулей (в)</t>
  </si>
  <si>
    <t>Очистка кровли от снега, сбивание сосулей</t>
  </si>
  <si>
    <t>Очистка фильтра от накипи (отложений)</t>
  </si>
  <si>
    <t>Перевод отопления с подачи на обратку или с обратки на подачу</t>
  </si>
  <si>
    <t>Перекрытие потока воды: отопление, ГВС</t>
  </si>
  <si>
    <t>Промывка трубопровода системы отопления</t>
  </si>
  <si>
    <t>Регулировка балансировочного клапана</t>
  </si>
  <si>
    <t>Ремонт отдельных мест покрытия из асбоцементных листов: обыкновенного профиля (мат. БУ)</t>
  </si>
  <si>
    <t>Сдача ИТП представителю энергоснабжающей организации, составление акта</t>
  </si>
  <si>
    <t>Снятие и запись замера в наряде (ИТП,РХВ)</t>
  </si>
  <si>
    <t>Уборка придомовой территории</t>
  </si>
  <si>
    <t>Услуги  по вывозу и утилизации ТБО, в т.ч. крупногабаритного мусора</t>
  </si>
  <si>
    <t>Услуги а/вышки</t>
  </si>
  <si>
    <t>Услуги автотранспорта</t>
  </si>
  <si>
    <t>Услуги по управлению МКД</t>
  </si>
  <si>
    <t>руб.</t>
  </si>
  <si>
    <t>м2</t>
  </si>
  <si>
    <t>шт</t>
  </si>
  <si>
    <t>1 узел</t>
  </si>
  <si>
    <t>1 здание</t>
  </si>
  <si>
    <t>100 м</t>
  </si>
  <si>
    <t>1000 м2</t>
  </si>
  <si>
    <t>100 квартир</t>
  </si>
  <si>
    <t>100 шт.</t>
  </si>
  <si>
    <t>1 м 2 основания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</si>
  <si>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</si>
  <si>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</si>
  <si>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</si>
  <si>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</si>
  <si>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</si>
  <si>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</si>
  <si>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</si>
  <si>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</si>
  <si>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</si>
  <si>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</si>
  <si>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</si>
  <si>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</si>
  <si>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</si>
  <si>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</si>
  <si>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</si>
  <si>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</si>
  <si>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</si>
  <si>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Выкашивание газонов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</si>
  <si>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</si>
  <si>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</si>
  <si>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</si>
  <si>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</si>
  <si>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</si>
  <si>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</si>
  <si>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</si>
  <si>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</si>
  <si>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</si>
  <si>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</si>
  <si>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</si>
  <si>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</si>
  <si>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</si>
  <si>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</si>
  <si>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</si>
  <si>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</si>
  <si>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</si>
  <si>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</si>
  <si>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</si>
  <si>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</si>
  <si>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</si>
  <si>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</si>
  <si>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</si>
  <si>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Опрессовка ТУ диаметром: до 50 мм</t>
  </si>
  <si>
    <t>Подготовка элеваторного узла Д-50 к зиме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</si>
  <si>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</si>
  <si>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</si>
  <si>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r>
      <t xml:space="preserve">Исполнитель  -   </t>
    </r>
    <r>
      <rPr>
        <b/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</si>
  <si>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>Очистка кровли от снега толщ. 10 см, сбивание сосулей</t>
  </si>
  <si>
    <t>Изготовление плана благоустройства</t>
  </si>
  <si>
    <t>Осмотр квартир (вентиляция)</t>
  </si>
  <si>
    <t>1 смеситель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</si>
  <si>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7 квартала 58.</t>
  </si>
  <si>
    <t>АКТ № 58/7-2017</t>
  </si>
  <si>
    <t>Разделка древесины твердых пород и лиственницы, полученной от валки леса, диаметром стволов: до 32см</t>
  </si>
  <si>
    <t>Монтаж: Светильник, отдельно устанавливаемый на кронштейне, мощностью 150 Вт (прим.)</t>
  </si>
  <si>
    <t>Ремонт смесителя без душа, без снятия с места замена кран-буксы</t>
  </si>
  <si>
    <t>Ремонт обделок из листовой стали конька шириной: до 0,7 м</t>
  </si>
  <si>
    <t>Устройство перильного ограждения крыльца дл. 2,5 м Д-20</t>
  </si>
  <si>
    <t>на общую сумму 128 475,93 (Сто двадцать восемь тысяч четыреста семдесят пять) рублей 93 коп.</t>
  </si>
  <si>
    <t>Долг за выполненные работы (доходы за минусом расходов) на  01.01.2018 г. - 142 171,98 руб.</t>
  </si>
  <si>
    <t>Задолженность по оплате за содержание и текущий ремонт на 01.01.2018 г. - 2 341,90 руб.</t>
  </si>
  <si>
    <t>Отчет по бюджету №58/8-2017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</si>
  <si>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</si>
  <si>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</si>
  <si>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</si>
  <si>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</si>
  <si>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</si>
  <si>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</si>
  <si>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</si>
  <si>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</si>
  <si>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</si>
  <si>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</si>
  <si>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</si>
  <si>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</si>
  <si>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</si>
  <si>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</si>
  <si>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</si>
  <si>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</si>
  <si>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</si>
  <si>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</si>
  <si>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</si>
  <si>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</si>
  <si>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</si>
  <si>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</si>
  <si>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</si>
  <si>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</si>
  <si>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</si>
  <si>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</si>
  <si>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58/8-2018</t>
  </si>
  <si>
    <t>Списание долга за выполненые работы на 01.01.2015</t>
  </si>
  <si>
    <t>АКТ № 58/8-2018</t>
  </si>
  <si>
    <t>"31" марта 2019 г.</t>
  </si>
  <si>
    <t xml:space="preserve">     Аварийное обслуживание</t>
  </si>
  <si>
    <t xml:space="preserve">     Вырезка сухих ветвей деревьев лиственных пород д: более 350 мм при кол-ве до 5 ветвей</t>
  </si>
  <si>
    <t>1 дерево</t>
  </si>
  <si>
    <t xml:space="preserve">     Завоз песка, ПГС, щебня, земли</t>
  </si>
  <si>
    <t xml:space="preserve">     Обрезка деревьев высотой: более 5 м</t>
  </si>
  <si>
    <t xml:space="preserve">     Разделка древесины мягких пород, полученной от валки леса, диам. стволов: до 16 см</t>
  </si>
  <si>
    <t xml:space="preserve">     Вывоз и утилизация ТКО, в т.ч. крупногабаритный мусор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</si>
  <si>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</si>
  <si>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</si>
  <si>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 xml:space="preserve">     Запуск системы отопления.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</si>
  <si>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</si>
  <si>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</si>
  <si>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</si>
  <si>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</si>
  <si>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</si>
  <si>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</si>
  <si>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</si>
  <si>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</si>
  <si>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</si>
  <si>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</si>
  <si>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</si>
  <si>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</si>
  <si>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</si>
  <si>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</si>
  <si>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</si>
  <si>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</si>
  <si>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>100 приборов</t>
  </si>
  <si>
    <t xml:space="preserve">     Смена дверных приборов: накладка дверная</t>
  </si>
  <si>
    <t xml:space="preserve">     Укладка (установка) щитов из доски б/у (без подгонки)</t>
  </si>
  <si>
    <t>100 м2</t>
  </si>
  <si>
    <t xml:space="preserve">     Осмотр замеры рамок холодной воды</t>
  </si>
  <si>
    <t>чел.-ч</t>
  </si>
  <si>
    <t xml:space="preserve">     Изготовление инвентаря: черенков, швабр</t>
  </si>
  <si>
    <t xml:space="preserve">     Изготовление филенок вручную: из строительной фанеры в один слой</t>
  </si>
  <si>
    <t xml:space="preserve">     Изготовление щита из доски б/у</t>
  </si>
  <si>
    <t xml:space="preserve">     Услуги автотранспорта</t>
  </si>
  <si>
    <t xml:space="preserve">     Уборка л/клеток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</si>
  <si>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</si>
  <si>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</si>
  <si>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</si>
  <si>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</si>
  <si>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</si>
  <si>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96 607,69 руб. (Девяносто шесть тысяч шестьсот семь рублей 69 копеек)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</si>
  <si>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8 квартала 58.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</si>
  <si>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</si>
  <si>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</si>
  <si>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</si>
  <si>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</si>
  <si>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</si>
  <si>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</si>
  <si>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</si>
  <si>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</si>
  <si>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</si>
  <si>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</si>
  <si>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</si>
  <si>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</si>
  <si>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</si>
  <si>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</si>
  <si>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</si>
  <si>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</si>
  <si>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</si>
  <si>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Изоляция трубопровода матами с совмещенным покрывным  слоем</t>
  </si>
  <si>
    <t>1 м3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</si>
  <si>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</si>
  <si>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</si>
  <si>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Регулировка температуры отопления в ИТП вентилями</t>
  </si>
  <si>
    <t xml:space="preserve">     Установка заглушек на трубопроводах д.  100мм</t>
  </si>
  <si>
    <t xml:space="preserve">     Установка заглушек на трубопроводах д. до 50мм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</si>
  <si>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</si>
  <si>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</si>
  <si>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</si>
  <si>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</si>
  <si>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</si>
  <si>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</si>
  <si>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</si>
  <si>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</si>
  <si>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Окраска известковыми составами: по кирпичу и бетону</t>
  </si>
  <si>
    <t xml:space="preserve">     Разборка бортовых камней</t>
  </si>
  <si>
    <t xml:space="preserve">     Ремонт отдельных мест скатной кровли (материалом Ризолит)</t>
  </si>
  <si>
    <t xml:space="preserve">     Установка бортовых камней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</si>
  <si>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</si>
  <si>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</si>
  <si>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</si>
  <si>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Приварка шарнира</t>
  </si>
  <si>
    <t xml:space="preserve">     Укрепление дверных приборов: петли (шарниры), шпингалеты, ручки накладные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</si>
  <si>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</si>
  <si>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</si>
  <si>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</si>
  <si>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</si>
  <si>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</si>
  <si>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58/8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</si>
  <si>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</si>
  <si>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</si>
  <si>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</si>
  <si>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109812.96 руб. (Сто девять тысяч восемьсот двенадцать рублей 96 копеек)</t>
  </si>
  <si>
    <t xml:space="preserve">                           _________________________________________      ____________________________________</t>
  </si>
  <si>
    <t>Отчет по бюджету № 58/8-2019</t>
  </si>
  <si>
    <t>Период: с 01.01.2019 по 31.12.2019 года.</t>
  </si>
  <si>
    <t>Корректировка бюджета за 2018 год: Вырезка сухих ветвей деревьев</t>
  </si>
  <si>
    <t>Отчет по бюджету № 58/8-2020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</si>
  <si>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</si>
  <si>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</si>
  <si>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</si>
  <si>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</si>
  <si>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</si>
  <si>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</t>
  </si>
  <si>
    <t xml:space="preserve">     Устройство скамейки со спинкой и с окраской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</si>
  <si>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</si>
  <si>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</si>
  <si>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</si>
  <si>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</si>
  <si>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</si>
  <si>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</si>
  <si>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Очистка канализационной сети: внутренней</t>
  </si>
  <si>
    <t xml:space="preserve">     Перекрытие потока воды: отопление, ГВС, ХВС</t>
  </si>
  <si>
    <t xml:space="preserve">     Открытие подвальных окон</t>
  </si>
  <si>
    <t>10 м2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</si>
  <si>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</si>
  <si>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</si>
  <si>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по договору</t>
  </si>
  <si>
    <t xml:space="preserve">           2. Всего за период с "01"января 2020 г. по "31"декабря 2020 г. выполнено работ на общую сумму 84124.10 руб. (Восемьдесят четыре тысячи сто двадцать четыре рубля 10 копеек)</t>
  </si>
  <si>
    <t xml:space="preserve">                         ____________________________________________      ____________________________________</t>
  </si>
  <si>
    <t>31 марта 2022 г.</t>
  </si>
  <si>
    <t xml:space="preserve">     Разделка древесины мягких пород, полученной от валки леса, диам. стволов:более 32 см</t>
  </si>
  <si>
    <t>Дезинсекция и дератизация</t>
  </si>
  <si>
    <t xml:space="preserve">     Дезинсекция и дератизация</t>
  </si>
  <si>
    <t>Изготовление ключей</t>
  </si>
  <si>
    <t xml:space="preserve">     Изготовление ключей</t>
  </si>
  <si>
    <t xml:space="preserve">     Смена отдельных участков трубопроводов канализации из полиетиленовых труб высокой плотности:д 100 мм</t>
  </si>
  <si>
    <t>1 участок</t>
  </si>
  <si>
    <t xml:space="preserve">     Уплотнение сгонов без разборки.</t>
  </si>
  <si>
    <t>1 соединение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</si>
  <si>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</si>
  <si>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</si>
  <si>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</si>
  <si>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Очистка канализационной сети: дворовой</t>
  </si>
  <si>
    <t xml:space="preserve">     Демонтаж-монтаж створки оконного переплета</t>
  </si>
  <si>
    <t>1 створка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</si>
  <si>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</si>
  <si>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</si>
  <si>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стекол в деревянных переплетах при площади стекла  до: 0,25 м</t>
  </si>
  <si>
    <t xml:space="preserve">     Услуги а/вышки (электрооборудование)</t>
  </si>
  <si>
    <t xml:space="preserve">     Истребование дебиторской задолженности</t>
  </si>
  <si>
    <t>74803.64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</si>
  <si>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</si>
  <si>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</si>
  <si>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</si>
  <si>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58/8-2021</t>
  </si>
  <si>
    <t>Период: с 01.01.2021 по 31.12.2021 года.</t>
  </si>
  <si>
    <t>Отчет составил: экономист                                      _______________</t>
  </si>
  <si>
    <t>Восемьдесят пять тысяч семьсот семьдесят девять рублей 85 коп.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</si>
</sst>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  <numFmt numFmtId="169" formatCode="_-* #,##0_р_._-;\-* #,##0_р_._-;_-* &quot;-&quot;??_р_.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9" fillId="0" borderId="0">
      <alignment horizontal="center" vertical="center"/>
    </xf>
    <xf numFmtId="0" fontId="1" fillId="0" borderId="0"/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3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1" fillId="0" borderId="0">
      <alignment horizontal="left" vertical="top"/>
    </xf>
  </cellStyleXfs>
  <cellXfs count="245">
    <xf numFmtId="0" fontId="0" fillId="0" borderId="0" xfId="0"/>
    <xf numFmtId="0" fontId="3" fillId="0" borderId="0" xfId="0" applyFont="1"/>
    <xf numFmtId="0" fontId="4" fillId="0" borderId="0" xfId="0" applyFont="1"/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164" fontId="13" fillId="0" borderId="1" xfId="1" applyFont="1" applyBorder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justify" vertical="center"/>
    </xf>
    <xf numFmtId="0" fontId="14" fillId="2" borderId="0" xfId="0" applyFont="1" applyFill="1" applyAlignment="1">
      <alignment horizontal="left"/>
    </xf>
    <xf numFmtId="0" fontId="14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15" fillId="2" borderId="1" xfId="2" applyFont="1" applyFill="1" applyBorder="1" applyAlignment="1">
      <alignment vertical="center" wrapText="1"/>
    </xf>
    <xf numFmtId="0" fontId="15" fillId="2" borderId="1" xfId="2" applyFont="1" applyFill="1" applyBorder="1" applyAlignment="1">
      <alignment horizontal="center" vertical="center" wrapText="1"/>
    </xf>
    <xf numFmtId="2" fontId="15" fillId="2" borderId="1" xfId="2" applyNumberFormat="1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vertical="center" wrapText="1"/>
    </xf>
    <xf numFmtId="0" fontId="12" fillId="2" borderId="1" xfId="2" applyFont="1" applyFill="1" applyBorder="1" applyAlignment="1">
      <alignment horizontal="center" vertical="center"/>
    </xf>
    <xf numFmtId="2" fontId="12" fillId="2" borderId="1" xfId="2" applyNumberFormat="1" applyFont="1" applyFill="1" applyBorder="1" applyAlignment="1">
      <alignment horizontal="center" vertical="center"/>
    </xf>
    <xf numFmtId="166" fontId="12" fillId="2" borderId="1" xfId="2" applyNumberFormat="1" applyFont="1" applyFill="1" applyBorder="1" applyAlignment="1">
      <alignment horizontal="center" vertical="center"/>
    </xf>
    <xf numFmtId="165" fontId="12" fillId="2" borderId="1" xfId="2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vertical="center"/>
    </xf>
    <xf numFmtId="0" fontId="3" fillId="2" borderId="0" xfId="0" applyFont="1" applyFill="1" applyAlignment="1"/>
    <xf numFmtId="167" fontId="12" fillId="2" borderId="1" xfId="2" applyNumberFormat="1" applyFont="1" applyFill="1" applyBorder="1" applyAlignment="1">
      <alignment horizontal="center" vertical="center"/>
    </xf>
    <xf numFmtId="168" fontId="12" fillId="2" borderId="1" xfId="2" applyNumberFormat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/>
    </xf>
    <xf numFmtId="2" fontId="15" fillId="2" borderId="1" xfId="2" applyNumberFormat="1" applyFont="1" applyFill="1" applyBorder="1" applyAlignment="1">
      <alignment horizontal="center" vertical="center"/>
    </xf>
    <xf numFmtId="164" fontId="15" fillId="2" borderId="1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/>
    <xf numFmtId="0" fontId="14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/>
    <xf numFmtId="0" fontId="14" fillId="2" borderId="0" xfId="0" applyFont="1" applyFill="1" applyAlignment="1">
      <alignment horizontal="right" vertical="center"/>
    </xf>
    <xf numFmtId="0" fontId="11" fillId="2" borderId="0" xfId="0" applyFont="1" applyFill="1"/>
    <xf numFmtId="0" fontId="18" fillId="0" borderId="0" xfId="2" applyFont="1" applyAlignment="1"/>
    <xf numFmtId="0" fontId="12" fillId="0" borderId="0" xfId="2" applyFont="1" applyBorder="1" applyAlignment="1">
      <alignment horizontal="left"/>
    </xf>
    <xf numFmtId="0" fontId="18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2" fillId="0" borderId="0" xfId="5" quotePrefix="1" applyFont="1" applyAlignment="1">
      <alignment horizontal="right" vertical="top" wrapText="1"/>
    </xf>
    <xf numFmtId="0" fontId="22" fillId="0" borderId="0" xfId="5" quotePrefix="1" applyFont="1" applyBorder="1" applyAlignment="1">
      <alignment vertical="top" wrapText="1"/>
    </xf>
    <xf numFmtId="0" fontId="22" fillId="0" borderId="0" xfId="5" quotePrefix="1" applyFont="1" applyAlignment="1">
      <alignment vertical="top" wrapText="1"/>
    </xf>
    <xf numFmtId="0" fontId="22" fillId="0" borderId="0" xfId="6" quotePrefix="1" applyFont="1" applyBorder="1" applyAlignment="1">
      <alignment horizontal="right" vertical="top" wrapText="1"/>
    </xf>
    <xf numFmtId="0" fontId="22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22" fillId="0" borderId="7" xfId="10" quotePrefix="1" applyFont="1" applyBorder="1" applyAlignment="1">
      <alignment vertical="top" wrapText="1"/>
    </xf>
    <xf numFmtId="0" fontId="18" fillId="0" borderId="0" xfId="0" applyFont="1" applyAlignment="1">
      <alignment horizontal="left" vertical="center"/>
    </xf>
    <xf numFmtId="169" fontId="4" fillId="0" borderId="1" xfId="1" applyNumberFormat="1" applyFont="1" applyBorder="1" applyAlignment="1">
      <alignment wrapText="1"/>
    </xf>
    <xf numFmtId="0" fontId="18" fillId="0" borderId="0" xfId="0" applyFont="1" applyAlignment="1">
      <alignment horizontal="left" vertical="top"/>
    </xf>
    <xf numFmtId="0" fontId="22" fillId="0" borderId="0" xfId="9" quotePrefix="1" applyFont="1" applyAlignment="1">
      <alignment horizontal="righ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8" applyNumberFormat="1" applyFont="1" applyBorder="1" applyAlignment="1">
      <alignment horizontal="right" vertical="top" wrapText="1"/>
    </xf>
    <xf numFmtId="0" fontId="22" fillId="0" borderId="0" xfId="5" quotePrefix="1" applyFont="1" applyBorder="1" applyAlignment="1">
      <alignment horizontal="right" vertical="top" wrapText="1"/>
    </xf>
    <xf numFmtId="0" fontId="22" fillId="0" borderId="0" xfId="8" applyNumberFormat="1" applyFont="1" applyBorder="1" applyAlignment="1">
      <alignment vertical="top" wrapText="1"/>
    </xf>
    <xf numFmtId="0" fontId="22" fillId="0" borderId="0" xfId="9" quotePrefix="1" applyFont="1" applyBorder="1" applyAlignment="1">
      <alignment horizontal="left" vertical="top" wrapText="1"/>
    </xf>
    <xf numFmtId="169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8" fillId="0" borderId="0" xfId="2" applyFont="1" applyAlignment="1">
      <alignment horizontal="left"/>
    </xf>
    <xf numFmtId="0" fontId="23" fillId="0" borderId="0" xfId="0" applyFont="1" applyAlignment="1">
      <alignment horizontal="left" vertical="top"/>
    </xf>
    <xf numFmtId="0" fontId="24" fillId="4" borderId="11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5" fillId="0" borderId="0" xfId="0" applyFont="1"/>
    <xf numFmtId="0" fontId="23" fillId="0" borderId="0" xfId="0" applyFont="1" applyAlignment="1">
      <alignment horizontal="left"/>
    </xf>
    <xf numFmtId="0" fontId="25" fillId="0" borderId="0" xfId="0" applyFont="1" applyAlignment="1"/>
    <xf numFmtId="0" fontId="22" fillId="0" borderId="0" xfId="9" quotePrefix="1" applyFont="1" applyBorder="1" applyAlignment="1">
      <alignment horizontal="left" vertical="top" wrapText="1"/>
    </xf>
    <xf numFmtId="0" fontId="3" fillId="0" borderId="0" xfId="0" applyFont="1" applyFill="1"/>
    <xf numFmtId="0" fontId="3" fillId="0" borderId="0" xfId="0" applyFont="1" applyFill="1" applyAlignment="1">
      <alignment horizontal="justify" vertical="center"/>
    </xf>
    <xf numFmtId="0" fontId="14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5" fillId="0" borderId="1" xfId="2" applyFont="1" applyFill="1" applyBorder="1" applyAlignment="1">
      <alignment horizontal="center" vertical="center" wrapText="1"/>
    </xf>
    <xf numFmtId="2" fontId="15" fillId="0" borderId="1" xfId="2" applyNumberFormat="1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2" fontId="12" fillId="0" borderId="1" xfId="2" applyNumberFormat="1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vertical="center"/>
    </xf>
    <xf numFmtId="0" fontId="15" fillId="0" borderId="1" xfId="2" applyFont="1" applyFill="1" applyBorder="1" applyAlignment="1">
      <alignment horizontal="center" vertical="center"/>
    </xf>
    <xf numFmtId="2" fontId="15" fillId="0" borderId="1" xfId="2" applyNumberFormat="1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center" vertical="center"/>
    </xf>
    <xf numFmtId="0" fontId="4" fillId="0" borderId="0" xfId="0" applyFont="1" applyFill="1" applyAlignment="1"/>
    <xf numFmtId="0" fontId="26" fillId="0" borderId="17" xfId="0" applyFont="1" applyFill="1" applyBorder="1" applyAlignment="1">
      <alignment vertical="top" wrapText="1"/>
    </xf>
    <xf numFmtId="0" fontId="14" fillId="0" borderId="0" xfId="0" applyFont="1" applyFill="1" applyAlignment="1"/>
    <xf numFmtId="0" fontId="18" fillId="0" borderId="17" xfId="0" applyFont="1" applyFill="1" applyBorder="1" applyAlignment="1">
      <alignment vertical="top" wrapText="1"/>
    </xf>
    <xf numFmtId="0" fontId="15" fillId="0" borderId="2" xfId="2" applyFont="1" applyFill="1" applyBorder="1" applyAlignment="1">
      <alignment vertical="center" wrapText="1"/>
    </xf>
    <xf numFmtId="0" fontId="12" fillId="0" borderId="2" xfId="2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/>
    </xf>
    <xf numFmtId="165" fontId="18" fillId="0" borderId="1" xfId="0" applyNumberFormat="1" applyFont="1" applyFill="1" applyBorder="1" applyAlignment="1">
      <alignment horizontal="center" vertical="center"/>
    </xf>
    <xf numFmtId="166" fontId="18" fillId="0" borderId="1" xfId="0" applyNumberFormat="1" applyFont="1" applyFill="1" applyBorder="1" applyAlignment="1">
      <alignment horizontal="center" vertical="center"/>
    </xf>
    <xf numFmtId="168" fontId="18" fillId="0" borderId="1" xfId="0" applyNumberFormat="1" applyFont="1" applyFill="1" applyBorder="1" applyAlignment="1">
      <alignment horizontal="center" vertical="center"/>
    </xf>
    <xf numFmtId="167" fontId="18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2" fontId="18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2" fillId="0" borderId="0" xfId="5" quotePrefix="1" applyFont="1" applyBorder="1" applyAlignment="1">
      <alignment horizontal="left" vertical="top" wrapText="1"/>
    </xf>
    <xf numFmtId="0" fontId="22" fillId="0" borderId="0" xfId="6" quotePrefix="1" applyFont="1" applyBorder="1" applyAlignment="1">
      <alignment horizontal="left" vertical="top" wrapText="1"/>
    </xf>
    <xf numFmtId="0" fontId="22" fillId="3" borderId="0" xfId="7" applyNumberFormat="1" applyFont="1" applyBorder="1" applyAlignment="1">
      <alignment horizontal="left" vertical="top" wrapText="1"/>
    </xf>
    <xf numFmtId="0" fontId="22" fillId="0" borderId="0" xfId="8" applyNumberFormat="1" applyFont="1" applyBorder="1" applyAlignment="1">
      <alignment horizontal="left" vertical="top" wrapText="1"/>
    </xf>
    <xf numFmtId="164" fontId="23" fillId="0" borderId="15" xfId="1" applyFont="1" applyBorder="1" applyAlignment="1">
      <alignment horizontal="center" vertical="top" wrapText="1"/>
    </xf>
    <xf numFmtId="164" fontId="15" fillId="0" borderId="16" xfId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top"/>
    </xf>
    <xf numFmtId="164" fontId="24" fillId="0" borderId="15" xfId="1" applyFont="1" applyBorder="1" applyAlignment="1">
      <alignment horizontal="center" vertical="top"/>
    </xf>
    <xf numFmtId="0" fontId="24" fillId="2" borderId="0" xfId="0" applyFont="1" applyFill="1" applyAlignment="1">
      <alignment horizontal="left" vertical="top"/>
    </xf>
    <xf numFmtId="164" fontId="24" fillId="0" borderId="15" xfId="1" applyFont="1" applyBorder="1" applyAlignment="1">
      <alignment horizontal="center" vertical="top" wrapText="1"/>
    </xf>
    <xf numFmtId="0" fontId="28" fillId="0" borderId="0" xfId="0" applyFont="1"/>
    <xf numFmtId="0" fontId="18" fillId="0" borderId="0" xfId="2" applyFont="1" applyAlignment="1">
      <alignment horizontal="left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8" fillId="0" borderId="0" xfId="2" applyFont="1" applyAlignment="1">
      <alignment horizontal="left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/>
    <xf numFmtId="0" fontId="18" fillId="0" borderId="0" xfId="0" applyFont="1" applyFill="1" applyAlignment="1">
      <alignment horizontal="left" vertical="top"/>
    </xf>
    <xf numFmtId="164" fontId="18" fillId="0" borderId="1" xfId="1" applyNumberFormat="1" applyFont="1" applyFill="1" applyBorder="1" applyAlignment="1">
      <alignment vertical="center" wrapText="1"/>
    </xf>
    <xf numFmtId="164" fontId="18" fillId="0" borderId="1" xfId="1" applyNumberFormat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vertical="top" wrapText="1"/>
    </xf>
    <xf numFmtId="164" fontId="18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164" fontId="26" fillId="0" borderId="1" xfId="1" applyNumberFormat="1" applyFont="1" applyFill="1" applyBorder="1" applyAlignment="1">
      <alignment vertical="top" wrapText="1"/>
    </xf>
    <xf numFmtId="164" fontId="26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22" fillId="0" borderId="0" xfId="7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horizontal="justify"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0" xfId="2" applyFont="1" applyAlignment="1">
      <alignment horizontal="left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8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8" fillId="0" borderId="1" xfId="1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center" vertical="center" wrapText="1"/>
    </xf>
    <xf numFmtId="164" fontId="12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vertical="center" wrapText="1"/>
    </xf>
    <xf numFmtId="0" fontId="18" fillId="0" borderId="0" xfId="0" applyFont="1" applyAlignment="1">
      <alignment horizontal="justify" vertical="center"/>
    </xf>
    <xf numFmtId="0" fontId="18" fillId="0" borderId="19" xfId="0" applyFont="1" applyBorder="1" applyAlignment="1">
      <alignment horizontal="centerContinuous" vertical="center" wrapText="1"/>
    </xf>
    <xf numFmtId="0" fontId="18" fillId="0" borderId="21" xfId="0" applyFont="1" applyBorder="1" applyAlignment="1">
      <alignment horizontal="left" vertical="center"/>
    </xf>
    <xf numFmtId="0" fontId="18" fillId="0" borderId="18" xfId="0" applyFont="1" applyBorder="1" applyAlignment="1">
      <alignment horizontal="center" vertical="center" wrapText="1"/>
    </xf>
    <xf numFmtId="165" fontId="18" fillId="0" borderId="0" xfId="0" applyNumberFormat="1" applyFont="1" applyAlignment="1">
      <alignment horizontal="justify" vertical="center"/>
    </xf>
    <xf numFmtId="164" fontId="15" fillId="5" borderId="0" xfId="0" applyNumberFormat="1" applyFont="1" applyFill="1" applyAlignment="1">
      <alignment vertical="center" wrapText="1"/>
    </xf>
    <xf numFmtId="164" fontId="18" fillId="5" borderId="0" xfId="0" applyNumberFormat="1" applyFont="1" applyFill="1" applyAlignment="1">
      <alignment vertical="center" wrapText="1"/>
    </xf>
    <xf numFmtId="0" fontId="18" fillId="5" borderId="0" xfId="0" applyFont="1" applyFill="1" applyAlignment="1">
      <alignment horizontal="justify" vertical="center"/>
    </xf>
    <xf numFmtId="0" fontId="18" fillId="5" borderId="0" xfId="0" applyFont="1" applyFill="1" applyAlignment="1">
      <alignment horizontal="justify" vertical="center" wrapText="1"/>
    </xf>
    <xf numFmtId="0" fontId="18" fillId="5" borderId="0" xfId="0" applyFont="1" applyFill="1" applyAlignment="1">
      <alignment vertical="center" wrapText="1"/>
    </xf>
    <xf numFmtId="0" fontId="18" fillId="5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2" fillId="5" borderId="27" xfId="0" applyFont="1" applyFill="1" applyBorder="1" applyAlignment="1">
      <alignment vertical="center" wrapText="1"/>
    </xf>
    <xf numFmtId="0" fontId="18" fillId="5" borderId="20" xfId="0" applyFont="1" applyFill="1" applyBorder="1" applyAlignment="1">
      <alignment horizontal="left" vertical="center" wrapText="1"/>
    </xf>
    <xf numFmtId="0" fontId="18" fillId="5" borderId="22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2" fontId="18" fillId="5" borderId="1" xfId="0" applyNumberFormat="1" applyFont="1" applyFill="1" applyBorder="1" applyAlignment="1">
      <alignment horizontal="center" vertical="center"/>
    </xf>
    <xf numFmtId="2" fontId="18" fillId="5" borderId="28" xfId="0" applyNumberFormat="1" applyFont="1" applyFill="1" applyBorder="1" applyAlignment="1">
      <alignment horizontal="center" vertical="center"/>
    </xf>
    <xf numFmtId="2" fontId="12" fillId="5" borderId="24" xfId="0" applyNumberFormat="1" applyFont="1" applyFill="1" applyBorder="1" applyAlignment="1">
      <alignment horizontal="center" vertical="center" wrapText="1"/>
    </xf>
    <xf numFmtId="166" fontId="18" fillId="5" borderId="22" xfId="0" applyNumberFormat="1" applyFont="1" applyFill="1" applyBorder="1" applyAlignment="1">
      <alignment horizontal="center" vertical="center"/>
    </xf>
    <xf numFmtId="168" fontId="18" fillId="5" borderId="22" xfId="0" applyNumberFormat="1" applyFont="1" applyFill="1" applyBorder="1" applyAlignment="1">
      <alignment horizontal="center" vertical="center"/>
    </xf>
    <xf numFmtId="165" fontId="18" fillId="5" borderId="22" xfId="0" applyNumberFormat="1" applyFont="1" applyFill="1" applyBorder="1" applyAlignment="1">
      <alignment horizontal="center" vertical="center"/>
    </xf>
    <xf numFmtId="0" fontId="24" fillId="5" borderId="0" xfId="0" applyFont="1" applyFill="1" applyAlignment="1">
      <alignment horizontal="left" vertical="top"/>
    </xf>
    <xf numFmtId="0" fontId="22" fillId="0" borderId="0" xfId="10" quotePrefix="1" applyFont="1" applyBorder="1" applyAlignment="1">
      <alignment vertical="top" wrapText="1"/>
    </xf>
    <xf numFmtId="0" fontId="22" fillId="0" borderId="0" xfId="9" quotePrefix="1" applyFont="1" applyBorder="1" applyAlignment="1">
      <alignment vertical="top" wrapText="1"/>
    </xf>
    <xf numFmtId="0" fontId="14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1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vertical="center"/>
    </xf>
    <xf numFmtId="0" fontId="6" fillId="0" borderId="0" xfId="2" applyFont="1" applyAlignment="1">
      <alignment horizontal="center"/>
    </xf>
    <xf numFmtId="164" fontId="13" fillId="0" borderId="1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3" fillId="0" borderId="12" xfId="0" applyNumberFormat="1" applyFont="1" applyBorder="1" applyAlignment="1">
      <alignment horizontal="left" vertical="top" wrapText="1"/>
    </xf>
    <xf numFmtId="49" fontId="23" fillId="0" borderId="13" xfId="0" applyNumberFormat="1" applyFont="1" applyBorder="1" applyAlignment="1">
      <alignment horizontal="left" vertical="top" wrapText="1"/>
    </xf>
    <xf numFmtId="49" fontId="23" fillId="0" borderId="14" xfId="0" applyNumberFormat="1" applyFont="1" applyBorder="1" applyAlignment="1">
      <alignment horizontal="left" vertical="top" wrapText="1"/>
    </xf>
    <xf numFmtId="0" fontId="20" fillId="0" borderId="0" xfId="3" quotePrefix="1" applyFont="1" applyBorder="1" applyAlignment="1">
      <alignment horizontal="center" vertical="center" wrapText="1"/>
    </xf>
    <xf numFmtId="0" fontId="22" fillId="0" borderId="0" xfId="9" quotePrefix="1" applyFont="1" applyAlignment="1">
      <alignment horizontal="left" vertical="top" wrapText="1"/>
    </xf>
    <xf numFmtId="0" fontId="22" fillId="0" borderId="6" xfId="9" quotePrefix="1" applyFont="1" applyBorder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24" fillId="4" borderId="8" xfId="0" applyFont="1" applyFill="1" applyBorder="1" applyAlignment="1">
      <alignment horizontal="left" vertical="center"/>
    </xf>
    <xf numFmtId="0" fontId="24" fillId="4" borderId="9" xfId="0" applyFont="1" applyFill="1" applyBorder="1" applyAlignment="1">
      <alignment horizontal="left" vertical="center"/>
    </xf>
    <xf numFmtId="0" fontId="24" fillId="4" borderId="10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0" fontId="24" fillId="0" borderId="12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4" xfId="0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16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Alignment="1">
      <alignment horizontal="justify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justify" vertical="center" wrapText="1"/>
    </xf>
    <xf numFmtId="0" fontId="26" fillId="5" borderId="23" xfId="0" applyFont="1" applyFill="1" applyBorder="1" applyAlignment="1">
      <alignment horizontal="left" vertical="center" wrapText="1"/>
    </xf>
    <xf numFmtId="0" fontId="26" fillId="5" borderId="4" xfId="0" applyFont="1" applyFill="1" applyBorder="1" applyAlignment="1">
      <alignment horizontal="left" vertical="center" wrapText="1"/>
    </xf>
    <xf numFmtId="0" fontId="26" fillId="5" borderId="3" xfId="0" applyFont="1" applyFill="1" applyBorder="1" applyAlignment="1">
      <alignment horizontal="left" vertical="center" wrapText="1"/>
    </xf>
    <xf numFmtId="0" fontId="26" fillId="5" borderId="25" xfId="0" applyFont="1" applyFill="1" applyBorder="1" applyAlignment="1">
      <alignment horizontal="left" vertical="center" wrapText="1"/>
    </xf>
    <xf numFmtId="0" fontId="26" fillId="5" borderId="26" xfId="0" applyFont="1" applyFill="1" applyBorder="1" applyAlignment="1">
      <alignment horizontal="left" vertical="center" wrapText="1"/>
    </xf>
    <xf numFmtId="0" fontId="15" fillId="6" borderId="2" xfId="2" applyFont="1" applyFill="1" applyBorder="1" applyAlignment="1">
      <alignment horizontal="left" vertical="center" wrapText="1"/>
    </xf>
    <xf numFmtId="0" fontId="15" fillId="6" borderId="4" xfId="2" applyFont="1" applyFill="1" applyBorder="1" applyAlignment="1">
      <alignment horizontal="left" vertical="center" wrapText="1"/>
    </xf>
    <xf numFmtId="0" fontId="15" fillId="6" borderId="3" xfId="2" applyFont="1" applyFill="1" applyBorder="1" applyAlignment="1">
      <alignment horizontal="left" vertical="center" wrapText="1"/>
    </xf>
    <xf numFmtId="0" fontId="15" fillId="5" borderId="0" xfId="0" applyFont="1" applyFill="1" applyAlignment="1">
      <alignment horizontal="left" vertical="center" wrapText="1"/>
    </xf>
    <xf numFmtId="0" fontId="18" fillId="5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view="pageBreakPreview" zoomScaleNormal="100" zoomScaleSheetLayoutView="100" workbookViewId="0">
      <selection activeCell="B5" sqref="B5"/>
    </sheetView>
  </sheetViews>
  <sheetFormatPr defaultColWidth="9.140625" defaultRowHeight="12.75" x14ac:dyDescent="0.2"/>
  <cols>
    <col min="1" max="1" width="47.7109375" style="15" customWidth="1"/>
    <col min="2" max="2" width="16.28515625" style="15" bestFit="1" customWidth="1"/>
    <col min="3" max="3" width="12.85546875" style="15" customWidth="1"/>
    <col min="4" max="4" width="13.85546875" style="15" customWidth="1"/>
    <col min="5" max="5" width="15" style="15" customWidth="1"/>
    <col min="6" max="16384" width="9.140625" style="15"/>
  </cols>
  <sheetData>
    <row r="1" spans="1:9" ht="15.75" x14ac:dyDescent="0.25">
      <c r="A1" s="195" t="s">
        <v>94</v>
      </c>
      <c r="B1" s="195"/>
      <c r="C1" s="195"/>
      <c r="D1" s="195"/>
      <c r="E1" s="195"/>
      <c r="I1" s="16"/>
    </row>
    <row r="2" spans="1:9" ht="30" customHeight="1" x14ac:dyDescent="0.2">
      <c r="A2" s="194" t="s">
        <v>93</v>
      </c>
      <c r="B2" s="194"/>
      <c r="C2" s="194"/>
      <c r="D2" s="194"/>
      <c r="E2" s="194"/>
      <c r="I2" s="16"/>
    </row>
    <row r="3" spans="1:9" ht="14.25" x14ac:dyDescent="0.2">
      <c r="A3" s="17" t="s">
        <v>6</v>
      </c>
      <c r="B3" s="18"/>
      <c r="C3" s="18"/>
      <c r="D3" s="196" t="s">
        <v>7</v>
      </c>
      <c r="E3" s="196"/>
      <c r="I3" s="16" t="s">
        <v>5</v>
      </c>
    </row>
    <row r="4" spans="1:9" x14ac:dyDescent="0.2">
      <c r="A4" s="19"/>
      <c r="B4" s="20"/>
      <c r="C4" s="20"/>
      <c r="D4" s="21"/>
      <c r="E4" s="21"/>
      <c r="I4" s="16"/>
    </row>
    <row r="5" spans="1:9" s="23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16"/>
    </row>
    <row r="6" spans="1:9" ht="14.25" x14ac:dyDescent="0.2">
      <c r="A6" s="24" t="s">
        <v>8</v>
      </c>
      <c r="B6" s="25"/>
      <c r="C6" s="25"/>
      <c r="D6" s="26"/>
      <c r="E6" s="26"/>
    </row>
    <row r="7" spans="1:9" ht="15" x14ac:dyDescent="0.2">
      <c r="A7" s="27" t="s">
        <v>8</v>
      </c>
      <c r="B7" s="28" t="s">
        <v>47</v>
      </c>
      <c r="C7" s="28" t="s">
        <v>33</v>
      </c>
      <c r="D7" s="29">
        <f>E7</f>
        <v>1304.3399999999999</v>
      </c>
      <c r="E7" s="29">
        <v>1304.3399999999999</v>
      </c>
    </row>
    <row r="8" spans="1:9" ht="14.25" x14ac:dyDescent="0.2">
      <c r="A8" s="24" t="s">
        <v>65</v>
      </c>
      <c r="B8" s="25"/>
      <c r="C8" s="25"/>
      <c r="D8" s="26"/>
      <c r="E8" s="26"/>
    </row>
    <row r="9" spans="1:9" ht="15" x14ac:dyDescent="0.2">
      <c r="A9" s="27" t="s">
        <v>60</v>
      </c>
      <c r="B9" s="30">
        <v>850</v>
      </c>
      <c r="C9" s="28" t="s">
        <v>34</v>
      </c>
      <c r="D9" s="29">
        <f>E9/B9</f>
        <v>3.95</v>
      </c>
      <c r="E9" s="29">
        <v>3357.5</v>
      </c>
    </row>
    <row r="10" spans="1:9" ht="45" x14ac:dyDescent="0.2">
      <c r="A10" s="27" t="s">
        <v>95</v>
      </c>
      <c r="B10" s="31">
        <v>0.02</v>
      </c>
      <c r="C10" s="28" t="s">
        <v>41</v>
      </c>
      <c r="D10" s="29">
        <f>E10/B10</f>
        <v>24826</v>
      </c>
      <c r="E10" s="29">
        <v>496.52</v>
      </c>
    </row>
    <row r="11" spans="1:9" s="33" customFormat="1" ht="14.25" x14ac:dyDescent="0.2">
      <c r="A11" s="32" t="s">
        <v>83</v>
      </c>
      <c r="B11" s="25"/>
      <c r="C11" s="25"/>
      <c r="D11" s="26"/>
      <c r="E11" s="26"/>
    </row>
    <row r="12" spans="1:9" ht="30" x14ac:dyDescent="0.2">
      <c r="A12" s="27" t="s">
        <v>29</v>
      </c>
      <c r="B12" s="28" t="s">
        <v>47</v>
      </c>
      <c r="C12" s="28" t="s">
        <v>33</v>
      </c>
      <c r="D12" s="29">
        <f>E12</f>
        <v>22947.360000000001</v>
      </c>
      <c r="E12" s="29">
        <v>22947.360000000001</v>
      </c>
    </row>
    <row r="13" spans="1:9" ht="14.25" x14ac:dyDescent="0.2">
      <c r="A13" s="24" t="s">
        <v>90</v>
      </c>
      <c r="B13" s="25"/>
      <c r="C13" s="25"/>
      <c r="D13" s="26"/>
      <c r="E13" s="26"/>
    </row>
    <row r="14" spans="1:9" ht="15" x14ac:dyDescent="0.2">
      <c r="A14" s="27" t="s">
        <v>90</v>
      </c>
      <c r="B14" s="28" t="s">
        <v>48</v>
      </c>
      <c r="C14" s="28" t="s">
        <v>33</v>
      </c>
      <c r="D14" s="29">
        <f>E14</f>
        <v>3574.8</v>
      </c>
      <c r="E14" s="29">
        <v>3574.8</v>
      </c>
    </row>
    <row r="15" spans="1:9" ht="14.25" x14ac:dyDescent="0.2">
      <c r="A15" s="32" t="s">
        <v>66</v>
      </c>
      <c r="B15" s="25"/>
      <c r="C15" s="25"/>
      <c r="D15" s="26"/>
      <c r="E15" s="26"/>
    </row>
    <row r="16" spans="1:9" ht="30" x14ac:dyDescent="0.2">
      <c r="A16" s="27" t="s">
        <v>96</v>
      </c>
      <c r="B16" s="30">
        <v>1</v>
      </c>
      <c r="C16" s="28" t="s">
        <v>41</v>
      </c>
      <c r="D16" s="29">
        <f t="shared" ref="D16:D39" si="0">E16/B16</f>
        <v>599.35</v>
      </c>
      <c r="E16" s="29">
        <v>599.35</v>
      </c>
    </row>
    <row r="17" spans="1:5" ht="30" x14ac:dyDescent="0.2">
      <c r="A17" s="27" t="s">
        <v>12</v>
      </c>
      <c r="B17" s="28" t="s">
        <v>49</v>
      </c>
      <c r="C17" s="28" t="s">
        <v>33</v>
      </c>
      <c r="D17" s="29">
        <v>6983.47</v>
      </c>
      <c r="E17" s="29">
        <v>6983.47</v>
      </c>
    </row>
    <row r="18" spans="1:5" ht="14.25" x14ac:dyDescent="0.2">
      <c r="A18" s="24" t="s">
        <v>67</v>
      </c>
      <c r="B18" s="25"/>
      <c r="C18" s="25"/>
      <c r="D18" s="26"/>
      <c r="E18" s="26"/>
    </row>
    <row r="19" spans="1:5" ht="15" x14ac:dyDescent="0.2">
      <c r="A19" s="27" t="s">
        <v>9</v>
      </c>
      <c r="B19" s="30">
        <v>1</v>
      </c>
      <c r="C19" s="28" t="s">
        <v>36</v>
      </c>
      <c r="D19" s="29">
        <f t="shared" si="0"/>
        <v>67.72</v>
      </c>
      <c r="E19" s="29">
        <v>67.72</v>
      </c>
    </row>
    <row r="20" spans="1:5" ht="15" x14ac:dyDescent="0.2">
      <c r="A20" s="27" t="s">
        <v>10</v>
      </c>
      <c r="B20" s="30">
        <v>1</v>
      </c>
      <c r="C20" s="28" t="s">
        <v>37</v>
      </c>
      <c r="D20" s="29">
        <f t="shared" si="0"/>
        <v>796.94</v>
      </c>
      <c r="E20" s="29">
        <v>796.94</v>
      </c>
    </row>
    <row r="21" spans="1:5" ht="15" x14ac:dyDescent="0.2">
      <c r="A21" s="27" t="s">
        <v>84</v>
      </c>
      <c r="B21" s="31">
        <v>7.0000000000000007E-2</v>
      </c>
      <c r="C21" s="28" t="s">
        <v>38</v>
      </c>
      <c r="D21" s="29">
        <f t="shared" si="0"/>
        <v>3731</v>
      </c>
      <c r="E21" s="29">
        <v>261.17</v>
      </c>
    </row>
    <row r="22" spans="1:5" ht="15" x14ac:dyDescent="0.2">
      <c r="A22" s="27" t="s">
        <v>14</v>
      </c>
      <c r="B22" s="31">
        <v>0.02</v>
      </c>
      <c r="C22" s="28" t="s">
        <v>40</v>
      </c>
      <c r="D22" s="29">
        <f t="shared" si="0"/>
        <v>21248.5</v>
      </c>
      <c r="E22" s="29">
        <v>424.97</v>
      </c>
    </row>
    <row r="23" spans="1:5" ht="30" x14ac:dyDescent="0.2">
      <c r="A23" s="27" t="s">
        <v>15</v>
      </c>
      <c r="B23" s="34">
        <v>0.7</v>
      </c>
      <c r="C23" s="28" t="s">
        <v>39</v>
      </c>
      <c r="D23" s="29">
        <f t="shared" si="0"/>
        <v>1559.1142857142859</v>
      </c>
      <c r="E23" s="29">
        <v>1091.3800000000001</v>
      </c>
    </row>
    <row r="24" spans="1:5" ht="15" x14ac:dyDescent="0.2">
      <c r="A24" s="27" t="s">
        <v>16</v>
      </c>
      <c r="B24" s="31">
        <v>0.02</v>
      </c>
      <c r="C24" s="28" t="s">
        <v>41</v>
      </c>
      <c r="D24" s="29">
        <f t="shared" si="0"/>
        <v>22494.5</v>
      </c>
      <c r="E24" s="29">
        <v>449.89</v>
      </c>
    </row>
    <row r="25" spans="1:5" ht="30" x14ac:dyDescent="0.2">
      <c r="A25" s="27" t="s">
        <v>17</v>
      </c>
      <c r="B25" s="30">
        <v>1</v>
      </c>
      <c r="C25" s="28" t="s">
        <v>37</v>
      </c>
      <c r="D25" s="29">
        <f t="shared" si="0"/>
        <v>384.58</v>
      </c>
      <c r="E25" s="29">
        <v>384.58</v>
      </c>
    </row>
    <row r="26" spans="1:5" ht="30" x14ac:dyDescent="0.2">
      <c r="A26" s="27" t="s">
        <v>21</v>
      </c>
      <c r="B26" s="30">
        <v>4</v>
      </c>
      <c r="C26" s="28" t="s">
        <v>43</v>
      </c>
      <c r="D26" s="29">
        <f t="shared" si="0"/>
        <v>160.43</v>
      </c>
      <c r="E26" s="29">
        <v>641.72</v>
      </c>
    </row>
    <row r="27" spans="1:5" ht="15" x14ac:dyDescent="0.2">
      <c r="A27" s="27" t="s">
        <v>22</v>
      </c>
      <c r="B27" s="30">
        <v>1</v>
      </c>
      <c r="C27" s="28" t="s">
        <v>36</v>
      </c>
      <c r="D27" s="29">
        <f t="shared" si="0"/>
        <v>54.46</v>
      </c>
      <c r="E27" s="29">
        <v>54.46</v>
      </c>
    </row>
    <row r="28" spans="1:5" ht="15" x14ac:dyDescent="0.2">
      <c r="A28" s="27" t="s">
        <v>85</v>
      </c>
      <c r="B28" s="30">
        <v>1</v>
      </c>
      <c r="C28" s="28" t="s">
        <v>35</v>
      </c>
      <c r="D28" s="29">
        <f t="shared" si="0"/>
        <v>2918.24</v>
      </c>
      <c r="E28" s="29">
        <v>2918.24</v>
      </c>
    </row>
    <row r="29" spans="1:5" s="33" customFormat="1" ht="15" x14ac:dyDescent="0.2">
      <c r="A29" s="27" t="s">
        <v>23</v>
      </c>
      <c r="B29" s="30">
        <v>4632</v>
      </c>
      <c r="C29" s="28" t="s">
        <v>44</v>
      </c>
      <c r="D29" s="29">
        <f t="shared" si="0"/>
        <v>1.1837996545768565</v>
      </c>
      <c r="E29" s="29">
        <v>5483.36</v>
      </c>
    </row>
    <row r="30" spans="1:5" ht="15" x14ac:dyDescent="0.2">
      <c r="A30" s="27" t="s">
        <v>24</v>
      </c>
      <c r="B30" s="30">
        <v>1</v>
      </c>
      <c r="C30" s="28" t="s">
        <v>35</v>
      </c>
      <c r="D30" s="29">
        <f t="shared" si="0"/>
        <v>387.91</v>
      </c>
      <c r="E30" s="29">
        <v>387.91</v>
      </c>
    </row>
    <row r="31" spans="1:5" ht="30" x14ac:dyDescent="0.2">
      <c r="A31" s="27" t="s">
        <v>26</v>
      </c>
      <c r="B31" s="30">
        <v>1</v>
      </c>
      <c r="C31" s="28" t="s">
        <v>45</v>
      </c>
      <c r="D31" s="29">
        <f t="shared" si="0"/>
        <v>438.91</v>
      </c>
      <c r="E31" s="29">
        <v>438.91</v>
      </c>
    </row>
    <row r="32" spans="1:5" ht="15" x14ac:dyDescent="0.2">
      <c r="A32" s="27" t="s">
        <v>27</v>
      </c>
      <c r="B32" s="30">
        <v>28</v>
      </c>
      <c r="C32" s="28" t="s">
        <v>45</v>
      </c>
      <c r="D32" s="29">
        <f t="shared" si="0"/>
        <v>228.12357142857144</v>
      </c>
      <c r="E32" s="29">
        <v>6387.46</v>
      </c>
    </row>
    <row r="33" spans="1:5" ht="14.25" x14ac:dyDescent="0.2">
      <c r="A33" s="24" t="s">
        <v>68</v>
      </c>
      <c r="B33" s="25"/>
      <c r="C33" s="25"/>
      <c r="D33" s="26"/>
      <c r="E33" s="26"/>
    </row>
    <row r="34" spans="1:5" ht="15" x14ac:dyDescent="0.2">
      <c r="A34" s="27" t="s">
        <v>91</v>
      </c>
      <c r="B34" s="31">
        <v>0.08</v>
      </c>
      <c r="C34" s="28" t="s">
        <v>40</v>
      </c>
      <c r="D34" s="29">
        <f t="shared" si="0"/>
        <v>21655.25</v>
      </c>
      <c r="E34" s="29">
        <v>1732.42</v>
      </c>
    </row>
    <row r="35" spans="1:5" ht="30" x14ac:dyDescent="0.2">
      <c r="A35" s="27" t="s">
        <v>13</v>
      </c>
      <c r="B35" s="35">
        <v>0.65500000000000003</v>
      </c>
      <c r="C35" s="28" t="s">
        <v>39</v>
      </c>
      <c r="D35" s="29">
        <f t="shared" si="0"/>
        <v>1557.1908396946565</v>
      </c>
      <c r="E35" s="29">
        <v>1019.96</v>
      </c>
    </row>
    <row r="36" spans="1:5" ht="30" x14ac:dyDescent="0.2">
      <c r="A36" s="27" t="s">
        <v>15</v>
      </c>
      <c r="B36" s="31">
        <v>0.73</v>
      </c>
      <c r="C36" s="28" t="s">
        <v>39</v>
      </c>
      <c r="D36" s="29">
        <f t="shared" si="0"/>
        <v>1613.6164383561645</v>
      </c>
      <c r="E36" s="29">
        <v>1177.94</v>
      </c>
    </row>
    <row r="37" spans="1:5" ht="30" x14ac:dyDescent="0.2">
      <c r="A37" s="27" t="s">
        <v>89</v>
      </c>
      <c r="B37" s="30">
        <v>135</v>
      </c>
      <c r="C37" s="28" t="s">
        <v>42</v>
      </c>
      <c r="D37" s="29">
        <f t="shared" si="0"/>
        <v>31.294666666666664</v>
      </c>
      <c r="E37" s="29">
        <v>4224.78</v>
      </c>
    </row>
    <row r="38" spans="1:5" ht="30" x14ac:dyDescent="0.2">
      <c r="A38" s="27" t="s">
        <v>18</v>
      </c>
      <c r="B38" s="30">
        <v>40</v>
      </c>
      <c r="C38" s="28" t="s">
        <v>42</v>
      </c>
      <c r="D38" s="29">
        <f t="shared" si="0"/>
        <v>68.714500000000001</v>
      </c>
      <c r="E38" s="29">
        <v>2748.58</v>
      </c>
    </row>
    <row r="39" spans="1:5" ht="15" x14ac:dyDescent="0.2">
      <c r="A39" s="27" t="s">
        <v>19</v>
      </c>
      <c r="B39" s="30">
        <v>60</v>
      </c>
      <c r="C39" s="28" t="s">
        <v>42</v>
      </c>
      <c r="D39" s="29">
        <f t="shared" si="0"/>
        <v>39.858166666666662</v>
      </c>
      <c r="E39" s="29">
        <v>2391.4899999999998</v>
      </c>
    </row>
    <row r="40" spans="1:5" ht="14.25" x14ac:dyDescent="0.2">
      <c r="A40" s="32" t="s">
        <v>69</v>
      </c>
      <c r="B40" s="25"/>
      <c r="C40" s="25"/>
      <c r="D40" s="26"/>
      <c r="E40" s="26"/>
    </row>
    <row r="41" spans="1:5" ht="15" x14ac:dyDescent="0.2">
      <c r="A41" s="27" t="s">
        <v>11</v>
      </c>
      <c r="B41" s="28" t="s">
        <v>48</v>
      </c>
      <c r="C41" s="28" t="s">
        <v>33</v>
      </c>
      <c r="D41" s="29">
        <f>E41</f>
        <v>600</v>
      </c>
      <c r="E41" s="29">
        <v>600</v>
      </c>
    </row>
    <row r="42" spans="1:5" ht="14.25" x14ac:dyDescent="0.2">
      <c r="A42" s="24" t="s">
        <v>70</v>
      </c>
      <c r="B42" s="25"/>
      <c r="C42" s="25"/>
      <c r="D42" s="26"/>
      <c r="E42" s="26"/>
    </row>
    <row r="43" spans="1:5" ht="15" x14ac:dyDescent="0.2">
      <c r="A43" s="27" t="s">
        <v>20</v>
      </c>
      <c r="B43" s="30">
        <v>2</v>
      </c>
      <c r="C43" s="28" t="s">
        <v>35</v>
      </c>
      <c r="D43" s="29">
        <f t="shared" ref="D43:D48" si="1">E43/B43</f>
        <v>936.9</v>
      </c>
      <c r="E43" s="29">
        <v>1873.8</v>
      </c>
    </row>
    <row r="44" spans="1:5" ht="30" x14ac:dyDescent="0.2">
      <c r="A44" s="27" t="s">
        <v>97</v>
      </c>
      <c r="B44" s="30">
        <v>2</v>
      </c>
      <c r="C44" s="28" t="s">
        <v>92</v>
      </c>
      <c r="D44" s="29">
        <f t="shared" si="1"/>
        <v>121.7</v>
      </c>
      <c r="E44" s="29">
        <v>243.4</v>
      </c>
    </row>
    <row r="45" spans="1:5" ht="14.25" x14ac:dyDescent="0.2">
      <c r="A45" s="32" t="s">
        <v>71</v>
      </c>
      <c r="B45" s="25"/>
      <c r="C45" s="25"/>
      <c r="D45" s="25"/>
      <c r="E45" s="26"/>
    </row>
    <row r="46" spans="1:5" ht="30" x14ac:dyDescent="0.2">
      <c r="A46" s="27" t="s">
        <v>98</v>
      </c>
      <c r="B46" s="31">
        <v>0.03</v>
      </c>
      <c r="C46" s="28" t="s">
        <v>38</v>
      </c>
      <c r="D46" s="29">
        <f t="shared" si="1"/>
        <v>34670.333333333328</v>
      </c>
      <c r="E46" s="29">
        <v>1040.1099999999999</v>
      </c>
    </row>
    <row r="47" spans="1:5" s="33" customFormat="1" ht="45" x14ac:dyDescent="0.2">
      <c r="A47" s="27" t="s">
        <v>25</v>
      </c>
      <c r="B47" s="31">
        <v>1.26</v>
      </c>
      <c r="C47" s="28" t="s">
        <v>34</v>
      </c>
      <c r="D47" s="29">
        <f t="shared" si="1"/>
        <v>259.4444444444444</v>
      </c>
      <c r="E47" s="29">
        <v>326.89999999999998</v>
      </c>
    </row>
    <row r="48" spans="1:5" ht="30" x14ac:dyDescent="0.2">
      <c r="A48" s="27" t="s">
        <v>99</v>
      </c>
      <c r="B48" s="30">
        <v>1</v>
      </c>
      <c r="C48" s="28" t="s">
        <v>35</v>
      </c>
      <c r="D48" s="29">
        <f t="shared" si="1"/>
        <v>888.12</v>
      </c>
      <c r="E48" s="29">
        <v>888.12</v>
      </c>
    </row>
    <row r="49" spans="1:5" s="33" customFormat="1" ht="14.25" x14ac:dyDescent="0.2">
      <c r="A49" s="24" t="s">
        <v>72</v>
      </c>
      <c r="B49" s="25"/>
      <c r="C49" s="25"/>
      <c r="D49" s="26"/>
      <c r="E49" s="26"/>
    </row>
    <row r="50" spans="1:5" s="33" customFormat="1" ht="15" x14ac:dyDescent="0.2">
      <c r="A50" s="27" t="s">
        <v>30</v>
      </c>
      <c r="B50" s="28" t="s">
        <v>48</v>
      </c>
      <c r="C50" s="28" t="s">
        <v>33</v>
      </c>
      <c r="D50" s="29">
        <f t="shared" ref="D50:D51" si="2">E50</f>
        <v>852.44</v>
      </c>
      <c r="E50" s="29">
        <v>852.44</v>
      </c>
    </row>
    <row r="51" spans="1:5" s="33" customFormat="1" ht="15" x14ac:dyDescent="0.2">
      <c r="A51" s="27" t="s">
        <v>31</v>
      </c>
      <c r="B51" s="28" t="s">
        <v>48</v>
      </c>
      <c r="C51" s="28" t="s">
        <v>33</v>
      </c>
      <c r="D51" s="29">
        <f t="shared" si="2"/>
        <v>3942.5</v>
      </c>
      <c r="E51" s="29">
        <v>3942.5</v>
      </c>
    </row>
    <row r="52" spans="1:5" s="33" customFormat="1" ht="14.25" x14ac:dyDescent="0.2">
      <c r="A52" s="24" t="s">
        <v>28</v>
      </c>
      <c r="B52" s="25"/>
      <c r="C52" s="25"/>
      <c r="D52" s="26"/>
      <c r="E52" s="26"/>
    </row>
    <row r="53" spans="1:5" ht="15" x14ac:dyDescent="0.2">
      <c r="A53" s="27" t="s">
        <v>28</v>
      </c>
      <c r="B53" s="28" t="s">
        <v>50</v>
      </c>
      <c r="C53" s="28" t="s">
        <v>34</v>
      </c>
      <c r="D53" s="29">
        <f>E53</f>
        <v>32083.32</v>
      </c>
      <c r="E53" s="29">
        <v>32083.32</v>
      </c>
    </row>
    <row r="54" spans="1:5" ht="14.25" x14ac:dyDescent="0.2">
      <c r="A54" s="24" t="s">
        <v>32</v>
      </c>
      <c r="B54" s="25"/>
      <c r="C54" s="25"/>
      <c r="D54" s="26"/>
      <c r="E54" s="26"/>
    </row>
    <row r="55" spans="1:5" ht="15" x14ac:dyDescent="0.2">
      <c r="A55" s="27" t="s">
        <v>32</v>
      </c>
      <c r="B55" s="28" t="s">
        <v>47</v>
      </c>
      <c r="C55" s="28" t="s">
        <v>33</v>
      </c>
      <c r="D55" s="29">
        <f>E55</f>
        <v>14278.13</v>
      </c>
      <c r="E55" s="29">
        <v>14278.13</v>
      </c>
    </row>
    <row r="56" spans="1:5" ht="14.25" x14ac:dyDescent="0.2">
      <c r="A56" s="32" t="s">
        <v>51</v>
      </c>
      <c r="B56" s="36"/>
      <c r="C56" s="36"/>
      <c r="D56" s="37"/>
      <c r="E56" s="38">
        <v>128475.93</v>
      </c>
    </row>
    <row r="58" spans="1:5" ht="15" x14ac:dyDescent="0.2">
      <c r="A58" s="39" t="s">
        <v>57</v>
      </c>
      <c r="B58" s="39"/>
      <c r="C58" s="39"/>
      <c r="D58" s="39"/>
      <c r="E58" s="39"/>
    </row>
    <row r="59" spans="1:5" s="33" customFormat="1" ht="15" x14ac:dyDescent="0.2">
      <c r="A59" s="39" t="s">
        <v>100</v>
      </c>
      <c r="B59" s="39"/>
      <c r="C59" s="39"/>
      <c r="D59" s="39"/>
      <c r="E59" s="39"/>
    </row>
    <row r="60" spans="1:5" ht="15" x14ac:dyDescent="0.2">
      <c r="A60" s="39" t="s">
        <v>58</v>
      </c>
      <c r="B60" s="39"/>
      <c r="C60" s="39"/>
      <c r="D60" s="39"/>
      <c r="E60" s="39"/>
    </row>
    <row r="61" spans="1:5" s="33" customFormat="1" ht="15" x14ac:dyDescent="0.2">
      <c r="A61" s="39" t="s">
        <v>59</v>
      </c>
      <c r="B61" s="39"/>
      <c r="C61" s="39"/>
      <c r="D61" s="40"/>
      <c r="E61" s="39"/>
    </row>
    <row r="62" spans="1:5" ht="15" x14ac:dyDescent="0.2">
      <c r="A62" s="41" t="s">
        <v>86</v>
      </c>
      <c r="B62" s="40"/>
      <c r="C62" s="40"/>
      <c r="E62" s="40"/>
    </row>
    <row r="63" spans="1:5" s="33" customFormat="1" ht="15" x14ac:dyDescent="0.25">
      <c r="A63" s="41" t="s">
        <v>87</v>
      </c>
      <c r="B63" s="15"/>
      <c r="C63" s="15"/>
      <c r="D63" s="42"/>
      <c r="E63" s="15"/>
    </row>
    <row r="64" spans="1:5" ht="15" x14ac:dyDescent="0.25">
      <c r="A64" s="41"/>
      <c r="D64" s="42"/>
    </row>
    <row r="65" spans="1:5" ht="15" x14ac:dyDescent="0.25">
      <c r="A65" s="43" t="s">
        <v>52</v>
      </c>
      <c r="B65" s="42"/>
      <c r="C65" s="42"/>
      <c r="D65" s="42"/>
      <c r="E65" s="42"/>
    </row>
    <row r="66" spans="1:5" ht="15" x14ac:dyDescent="0.25">
      <c r="A66" s="44"/>
      <c r="B66" s="42"/>
      <c r="C66" s="42"/>
      <c r="D66" s="45"/>
      <c r="E66" s="42"/>
    </row>
    <row r="67" spans="1:5" s="33" customFormat="1" ht="14.25" x14ac:dyDescent="0.2">
      <c r="A67" s="46" t="s">
        <v>88</v>
      </c>
      <c r="B67" s="46"/>
      <c r="C67" s="46"/>
      <c r="D67" s="47" t="s">
        <v>56</v>
      </c>
      <c r="E67" s="18"/>
    </row>
    <row r="68" spans="1:5" ht="15" x14ac:dyDescent="0.25">
      <c r="A68" s="197" t="s">
        <v>80</v>
      </c>
      <c r="B68" s="197"/>
      <c r="D68" s="18" t="s">
        <v>53</v>
      </c>
      <c r="E68" s="42"/>
    </row>
    <row r="69" spans="1:5" s="33" customFormat="1" ht="15" x14ac:dyDescent="0.25">
      <c r="A69" s="43"/>
      <c r="B69" s="48"/>
      <c r="C69" s="48"/>
      <c r="D69" s="47"/>
      <c r="E69" s="42"/>
    </row>
    <row r="70" spans="1:5" ht="14.25" x14ac:dyDescent="0.2">
      <c r="A70" s="46" t="s">
        <v>55</v>
      </c>
      <c r="B70" s="46"/>
      <c r="D70" s="47" t="s">
        <v>56</v>
      </c>
      <c r="E70" s="18"/>
    </row>
    <row r="71" spans="1:5" s="33" customFormat="1" ht="15" x14ac:dyDescent="0.25">
      <c r="A71" s="49" t="s">
        <v>54</v>
      </c>
      <c r="B71" s="46"/>
      <c r="C71" s="15"/>
      <c r="D71" s="18" t="s">
        <v>53</v>
      </c>
      <c r="E71" s="42"/>
    </row>
    <row r="72" spans="1:5" ht="15" x14ac:dyDescent="0.25">
      <c r="A72" s="48"/>
      <c r="B72" s="48"/>
      <c r="C72" s="48"/>
      <c r="D72" s="50"/>
      <c r="E72" s="42"/>
    </row>
  </sheetData>
  <mergeCells count="4">
    <mergeCell ref="A2:E2"/>
    <mergeCell ref="A1:E1"/>
    <mergeCell ref="D3:E3"/>
    <mergeCell ref="A68:B6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view="pageBreakPreview" zoomScale="90" zoomScaleNormal="100" zoomScaleSheetLayoutView="90" workbookViewId="0">
      <selection activeCell="D7" sqref="D7:D8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98" t="s">
        <v>103</v>
      </c>
      <c r="B1" s="198"/>
      <c r="C1" s="198"/>
      <c r="D1" s="198"/>
    </row>
    <row r="2" spans="1:4" x14ac:dyDescent="0.25">
      <c r="A2" s="3"/>
      <c r="B2" s="3"/>
      <c r="C2" s="3"/>
      <c r="D2" s="3"/>
    </row>
    <row r="3" spans="1:4" x14ac:dyDescent="0.25">
      <c r="A3" s="4" t="s">
        <v>79</v>
      </c>
      <c r="B3" s="5"/>
      <c r="C3" s="203"/>
      <c r="D3" s="203"/>
    </row>
    <row r="4" spans="1:4" x14ac:dyDescent="0.25">
      <c r="A4" s="4"/>
      <c r="B4" s="5"/>
      <c r="C4" s="8"/>
      <c r="D4" s="8"/>
    </row>
    <row r="5" spans="1:4" x14ac:dyDescent="0.25">
      <c r="A5" s="9" t="s">
        <v>61</v>
      </c>
      <c r="B5" s="9" t="s">
        <v>62</v>
      </c>
      <c r="C5" s="10" t="s">
        <v>63</v>
      </c>
      <c r="D5" s="10" t="s">
        <v>64</v>
      </c>
    </row>
    <row r="6" spans="1:4" x14ac:dyDescent="0.25">
      <c r="A6" s="12" t="s">
        <v>82</v>
      </c>
      <c r="B6" s="199">
        <v>150153.53</v>
      </c>
      <c r="C6" s="199"/>
      <c r="D6" s="199"/>
    </row>
    <row r="7" spans="1:4" ht="15.75" customHeight="1" x14ac:dyDescent="0.25">
      <c r="A7" s="13" t="s">
        <v>78</v>
      </c>
      <c r="B7" s="11" t="s">
        <v>46</v>
      </c>
      <c r="C7" s="11">
        <v>90864</v>
      </c>
      <c r="D7" s="11">
        <v>98944.02</v>
      </c>
    </row>
    <row r="8" spans="1:4" x14ac:dyDescent="0.25">
      <c r="A8" s="13" t="s">
        <v>81</v>
      </c>
      <c r="B8" s="11" t="s">
        <v>46</v>
      </c>
      <c r="C8" s="11">
        <v>12115.2</v>
      </c>
      <c r="D8" s="11">
        <v>13945.09</v>
      </c>
    </row>
    <row r="9" spans="1:4" x14ac:dyDescent="0.25">
      <c r="A9" s="13" t="s">
        <v>8</v>
      </c>
      <c r="B9" s="11">
        <v>740.91</v>
      </c>
      <c r="C9" s="11" t="s">
        <v>46</v>
      </c>
      <c r="D9" s="11" t="s">
        <v>46</v>
      </c>
    </row>
    <row r="10" spans="1:4" x14ac:dyDescent="0.25">
      <c r="A10" s="13" t="s">
        <v>65</v>
      </c>
      <c r="B10" s="11">
        <v>3950</v>
      </c>
      <c r="C10" s="11" t="s">
        <v>46</v>
      </c>
      <c r="D10" s="11" t="s">
        <v>46</v>
      </c>
    </row>
    <row r="11" spans="1:4" x14ac:dyDescent="0.25">
      <c r="A11" s="13" t="s">
        <v>83</v>
      </c>
      <c r="B11" s="11">
        <v>12043.2</v>
      </c>
      <c r="C11" s="11" t="s">
        <v>46</v>
      </c>
      <c r="D11" s="11" t="s">
        <v>46</v>
      </c>
    </row>
    <row r="12" spans="1:4" x14ac:dyDescent="0.25">
      <c r="A12" s="13" t="s">
        <v>90</v>
      </c>
      <c r="B12" s="11">
        <v>2566.8000000000002</v>
      </c>
      <c r="C12" s="11" t="s">
        <v>46</v>
      </c>
      <c r="D12" s="11" t="s">
        <v>46</v>
      </c>
    </row>
    <row r="13" spans="1:4" ht="25.5" x14ac:dyDescent="0.25">
      <c r="A13" s="13" t="s">
        <v>66</v>
      </c>
      <c r="B13" s="11">
        <v>1717.73</v>
      </c>
      <c r="C13" s="11" t="s">
        <v>46</v>
      </c>
      <c r="D13" s="11" t="s">
        <v>46</v>
      </c>
    </row>
    <row r="14" spans="1:4" x14ac:dyDescent="0.25">
      <c r="A14" s="13" t="s">
        <v>67</v>
      </c>
      <c r="B14" s="11">
        <v>18763.080000000002</v>
      </c>
      <c r="C14" s="11" t="s">
        <v>46</v>
      </c>
      <c r="D14" s="11" t="s">
        <v>46</v>
      </c>
    </row>
    <row r="15" spans="1:4" x14ac:dyDescent="0.25">
      <c r="A15" s="13" t="s">
        <v>68</v>
      </c>
      <c r="B15" s="11">
        <v>10737</v>
      </c>
      <c r="C15" s="11" t="s">
        <v>46</v>
      </c>
      <c r="D15" s="11" t="s">
        <v>46</v>
      </c>
    </row>
    <row r="16" spans="1:4" ht="25.5" x14ac:dyDescent="0.25">
      <c r="A16" s="13" t="s">
        <v>69</v>
      </c>
      <c r="B16" s="11">
        <v>236.89</v>
      </c>
      <c r="C16" s="11" t="s">
        <v>46</v>
      </c>
      <c r="D16" s="11" t="s">
        <v>46</v>
      </c>
    </row>
    <row r="17" spans="1:4" x14ac:dyDescent="0.25">
      <c r="A17" s="13" t="s">
        <v>70</v>
      </c>
      <c r="B17" s="11">
        <v>3280.93</v>
      </c>
      <c r="C17" s="11" t="s">
        <v>46</v>
      </c>
      <c r="D17" s="11" t="s">
        <v>46</v>
      </c>
    </row>
    <row r="18" spans="1:4" x14ac:dyDescent="0.25">
      <c r="A18" s="13" t="s">
        <v>71</v>
      </c>
      <c r="B18" s="11">
        <v>1246.56</v>
      </c>
      <c r="C18" s="11" t="s">
        <v>46</v>
      </c>
      <c r="D18" s="11" t="s">
        <v>46</v>
      </c>
    </row>
    <row r="19" spans="1:4" x14ac:dyDescent="0.25">
      <c r="A19" s="13" t="s">
        <v>72</v>
      </c>
      <c r="B19" s="11">
        <v>1571.07</v>
      </c>
      <c r="C19" s="11" t="s">
        <v>46</v>
      </c>
      <c r="D19" s="11" t="s">
        <v>46</v>
      </c>
    </row>
    <row r="20" spans="1:4" x14ac:dyDescent="0.25">
      <c r="A20" s="13" t="s">
        <v>73</v>
      </c>
      <c r="B20" s="11">
        <v>6021.6</v>
      </c>
      <c r="C20" s="11" t="s">
        <v>46</v>
      </c>
      <c r="D20" s="11" t="s">
        <v>46</v>
      </c>
    </row>
    <row r="21" spans="1:4" x14ac:dyDescent="0.25">
      <c r="A21" s="13" t="s">
        <v>28</v>
      </c>
      <c r="B21" s="11">
        <v>31733.88</v>
      </c>
      <c r="C21" s="11" t="s">
        <v>46</v>
      </c>
      <c r="D21" s="11" t="s">
        <v>46</v>
      </c>
    </row>
    <row r="22" spans="1:4" x14ac:dyDescent="0.25">
      <c r="A22" s="13" t="s">
        <v>32</v>
      </c>
      <c r="B22" s="11">
        <v>10297.92</v>
      </c>
      <c r="C22" s="14" t="s">
        <v>46</v>
      </c>
      <c r="D22" s="14" t="s">
        <v>46</v>
      </c>
    </row>
    <row r="23" spans="1:4" x14ac:dyDescent="0.25">
      <c r="A23" s="12" t="s">
        <v>51</v>
      </c>
      <c r="B23" s="14">
        <v>104907.56</v>
      </c>
      <c r="C23" s="14">
        <v>102979.2</v>
      </c>
      <c r="D23" s="14">
        <v>112889.11</v>
      </c>
    </row>
    <row r="24" spans="1:4" s="7" customFormat="1" ht="24.75" customHeight="1" x14ac:dyDescent="0.25">
      <c r="A24" s="200" t="s">
        <v>101</v>
      </c>
      <c r="B24" s="201"/>
      <c r="C24" s="201"/>
      <c r="D24" s="202"/>
    </row>
    <row r="25" spans="1:4" s="7" customFormat="1" ht="24.75" customHeight="1" x14ac:dyDescent="0.25">
      <c r="A25" s="200" t="s">
        <v>102</v>
      </c>
      <c r="B25" s="201"/>
      <c r="C25" s="201"/>
      <c r="D25" s="202"/>
    </row>
    <row r="26" spans="1:4" s="7" customFormat="1" ht="24.75" customHeight="1" x14ac:dyDescent="0.25">
      <c r="A26" s="2"/>
      <c r="B26" s="2"/>
      <c r="C26" s="2"/>
      <c r="D26" s="2"/>
    </row>
    <row r="27" spans="1:4" x14ac:dyDescent="0.25">
      <c r="A27" s="6" t="s">
        <v>76</v>
      </c>
      <c r="B27" s="5"/>
      <c r="C27" s="5"/>
      <c r="D27" s="3"/>
    </row>
    <row r="28" spans="1:4" ht="22.5" customHeight="1" x14ac:dyDescent="0.25">
      <c r="A28" s="5" t="s">
        <v>77</v>
      </c>
      <c r="B28" s="5"/>
      <c r="C28" s="5"/>
      <c r="D28" s="3"/>
    </row>
    <row r="29" spans="1:4" ht="22.5" customHeight="1" x14ac:dyDescent="0.25">
      <c r="A29" s="6" t="s">
        <v>74</v>
      </c>
      <c r="B29" s="5"/>
      <c r="C29" s="5"/>
      <c r="D29" s="3"/>
    </row>
    <row r="30" spans="1:4" ht="22.5" customHeight="1" x14ac:dyDescent="0.25">
      <c r="A30" s="6" t="s">
        <v>75</v>
      </c>
      <c r="B30" s="5"/>
      <c r="C30" s="5"/>
      <c r="D30" s="3"/>
    </row>
    <row r="31" spans="1:4" ht="22.5" customHeight="1" x14ac:dyDescent="0.25">
      <c r="A31" s="1"/>
      <c r="B31" s="1"/>
      <c r="C31" s="1"/>
    </row>
  </sheetData>
  <mergeCells count="5">
    <mergeCell ref="A1:D1"/>
    <mergeCell ref="B6:D6"/>
    <mergeCell ref="A24:D24"/>
    <mergeCell ref="A25:D2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F13" sqref="F1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130</v>
      </c>
      <c r="B1" s="198"/>
      <c r="C1" s="198"/>
      <c r="D1" s="198"/>
      <c r="E1" s="198"/>
      <c r="F1" s="198"/>
    </row>
    <row r="2" spans="1:19" s="2" customFormat="1" x14ac:dyDescent="0.25">
      <c r="A2" s="51"/>
      <c r="B2" s="51"/>
      <c r="C2" s="51"/>
      <c r="D2" s="51"/>
      <c r="E2" s="51"/>
      <c r="F2" s="51"/>
    </row>
    <row r="3" spans="1:19" s="2" customFormat="1" ht="19.5" customHeight="1" x14ac:dyDescent="0.25">
      <c r="A3" s="52" t="s">
        <v>104</v>
      </c>
      <c r="B3" s="52"/>
      <c r="C3" s="52"/>
      <c r="D3" s="52"/>
      <c r="E3" s="52"/>
      <c r="F3" s="5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s="2" customFormat="1" ht="19.5" customHeight="1" x14ac:dyDescent="0.25">
      <c r="A4" s="52"/>
      <c r="B4" s="52"/>
      <c r="C4" s="52"/>
      <c r="D4" s="52"/>
      <c r="E4" s="52"/>
      <c r="F4" s="5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s="2" customFormat="1" ht="36.75" customHeight="1" x14ac:dyDescent="0.25">
      <c r="A5" s="207" t="s">
        <v>105</v>
      </c>
      <c r="B5" s="207"/>
      <c r="C5" s="207"/>
      <c r="D5" s="207"/>
      <c r="E5" s="207"/>
      <c r="F5" s="207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s="64" customFormat="1" ht="27.75" customHeight="1" x14ac:dyDescent="0.25">
      <c r="A6" s="120" t="s">
        <v>106</v>
      </c>
      <c r="B6" s="121">
        <v>2</v>
      </c>
      <c r="C6" s="120" t="s">
        <v>107</v>
      </c>
      <c r="D6" s="122">
        <v>501.8</v>
      </c>
      <c r="E6" s="120" t="s">
        <v>108</v>
      </c>
      <c r="F6" s="123">
        <v>477.6</v>
      </c>
      <c r="G6" s="55"/>
      <c r="H6" s="57"/>
      <c r="I6" s="58"/>
      <c r="J6" s="59"/>
      <c r="K6" s="60"/>
      <c r="L6" s="61"/>
      <c r="M6" s="61"/>
      <c r="N6" s="61"/>
      <c r="O6" s="61"/>
      <c r="P6" s="62"/>
      <c r="Q6" s="208"/>
      <c r="R6" s="209"/>
      <c r="S6" s="63"/>
    </row>
    <row r="7" spans="1:19" s="66" customFormat="1" ht="32.25" customHeight="1" x14ac:dyDescent="0.25">
      <c r="A7" s="120" t="s">
        <v>109</v>
      </c>
      <c r="B7" s="121">
        <v>1</v>
      </c>
      <c r="C7" s="120" t="s">
        <v>110</v>
      </c>
      <c r="D7" s="122">
        <v>0</v>
      </c>
      <c r="E7" s="120" t="s">
        <v>111</v>
      </c>
      <c r="F7" s="123">
        <v>308.2</v>
      </c>
      <c r="G7" s="55"/>
      <c r="H7" s="57"/>
      <c r="I7" s="58"/>
      <c r="J7" s="59"/>
      <c r="K7" s="60"/>
      <c r="L7" s="61"/>
      <c r="M7" s="61"/>
      <c r="N7" s="61"/>
      <c r="O7" s="61"/>
      <c r="P7" s="62"/>
      <c r="Q7" s="208"/>
      <c r="R7" s="210"/>
      <c r="S7" s="65"/>
    </row>
    <row r="8" spans="1:19" s="66" customFormat="1" ht="33.75" customHeight="1" x14ac:dyDescent="0.25">
      <c r="A8" s="82" t="s">
        <v>112</v>
      </c>
      <c r="B8" s="121">
        <v>8</v>
      </c>
      <c r="C8" s="120" t="s">
        <v>113</v>
      </c>
      <c r="D8" s="123">
        <v>47.6</v>
      </c>
      <c r="E8" s="120" t="s">
        <v>114</v>
      </c>
      <c r="F8" s="123">
        <v>77.599999999999994</v>
      </c>
      <c r="G8" s="55"/>
      <c r="H8" s="57"/>
      <c r="I8" s="58"/>
      <c r="J8" s="59"/>
      <c r="K8" s="68"/>
      <c r="L8" s="61"/>
      <c r="M8" s="61"/>
      <c r="N8" s="61"/>
      <c r="O8" s="61"/>
      <c r="P8" s="62"/>
      <c r="Q8" s="208"/>
      <c r="R8" s="209"/>
      <c r="S8" s="65"/>
    </row>
    <row r="9" spans="1:19" s="66" customFormat="1" ht="33.75" customHeight="1" x14ac:dyDescent="0.25">
      <c r="A9" s="67"/>
      <c r="B9" s="59"/>
      <c r="C9" s="56"/>
      <c r="D9" s="69"/>
      <c r="E9" s="70"/>
      <c r="F9" s="71"/>
      <c r="G9" s="55"/>
      <c r="H9" s="57"/>
      <c r="I9" s="58"/>
      <c r="J9" s="59"/>
      <c r="K9" s="68"/>
      <c r="L9" s="61"/>
      <c r="M9" s="61"/>
      <c r="N9" s="61"/>
      <c r="O9" s="61"/>
      <c r="P9" s="55"/>
      <c r="Q9" s="68"/>
      <c r="R9" s="72"/>
      <c r="S9" s="73"/>
    </row>
    <row r="10" spans="1:19" s="76" customFormat="1" ht="15" customHeight="1" thickBot="1" x14ac:dyDescent="0.3">
      <c r="A10" s="74"/>
      <c r="B10" s="74"/>
      <c r="C10" s="74"/>
      <c r="D10" s="74"/>
      <c r="E10" s="74"/>
      <c r="F10" s="7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6" customFormat="1" ht="30" customHeight="1" x14ac:dyDescent="0.25">
      <c r="A11" s="211" t="s">
        <v>115</v>
      </c>
      <c r="B11" s="212"/>
      <c r="C11" s="212"/>
      <c r="D11" s="212"/>
      <c r="E11" s="213"/>
      <c r="F11" s="77" t="s">
        <v>116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27" customFormat="1" ht="30" customHeight="1" x14ac:dyDescent="0.25">
      <c r="A12" s="214" t="s">
        <v>131</v>
      </c>
      <c r="B12" s="215"/>
      <c r="C12" s="215"/>
      <c r="D12" s="215"/>
      <c r="E12" s="216"/>
      <c r="F12" s="125">
        <v>117338.45</v>
      </c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</row>
    <row r="13" spans="1:19" s="127" customFormat="1" ht="30" customHeight="1" x14ac:dyDescent="0.25">
      <c r="A13" s="217" t="s">
        <v>117</v>
      </c>
      <c r="B13" s="218"/>
      <c r="C13" s="218"/>
      <c r="D13" s="218"/>
      <c r="E13" s="219"/>
      <c r="F13" s="128">
        <f>-142171.98+F12</f>
        <v>-24833.530000000013</v>
      </c>
      <c r="G13" s="129"/>
    </row>
    <row r="14" spans="1:19" s="127" customFormat="1" ht="30" customHeight="1" x14ac:dyDescent="0.25">
      <c r="A14" s="217" t="s">
        <v>118</v>
      </c>
      <c r="B14" s="218"/>
      <c r="C14" s="218"/>
      <c r="D14" s="218"/>
      <c r="E14" s="219"/>
      <c r="F14" s="128">
        <v>2140.35</v>
      </c>
    </row>
    <row r="15" spans="1:19" s="127" customFormat="1" ht="30" customHeight="1" x14ac:dyDescent="0.25">
      <c r="A15" s="217" t="s">
        <v>119</v>
      </c>
      <c r="B15" s="218"/>
      <c r="C15" s="218"/>
      <c r="D15" s="218"/>
      <c r="E15" s="219"/>
      <c r="F15" s="130">
        <f>SUM(F16:F18)</f>
        <v>102367.2</v>
      </c>
    </row>
    <row r="16" spans="1:19" s="76" customFormat="1" ht="27.75" customHeight="1" x14ac:dyDescent="0.25">
      <c r="A16" s="204" t="s">
        <v>120</v>
      </c>
      <c r="B16" s="205"/>
      <c r="C16" s="205"/>
      <c r="D16" s="205"/>
      <c r="E16" s="206"/>
      <c r="F16" s="124">
        <v>102367.2</v>
      </c>
    </row>
    <row r="17" spans="1:19" s="76" customFormat="1" ht="24.75" hidden="1" customHeight="1" x14ac:dyDescent="0.25">
      <c r="A17" s="204" t="s">
        <v>121</v>
      </c>
      <c r="B17" s="205"/>
      <c r="C17" s="205"/>
      <c r="D17" s="205"/>
      <c r="E17" s="206"/>
      <c r="F17" s="124"/>
    </row>
    <row r="18" spans="1:19" s="76" customFormat="1" ht="30" hidden="1" customHeight="1" x14ac:dyDescent="0.25">
      <c r="A18" s="204" t="s">
        <v>122</v>
      </c>
      <c r="B18" s="205"/>
      <c r="C18" s="205"/>
      <c r="D18" s="205"/>
      <c r="E18" s="206"/>
      <c r="F18" s="124"/>
    </row>
    <row r="19" spans="1:19" s="127" customFormat="1" ht="30" customHeight="1" x14ac:dyDescent="0.25">
      <c r="A19" s="217" t="s">
        <v>123</v>
      </c>
      <c r="B19" s="218"/>
      <c r="C19" s="218"/>
      <c r="D19" s="218"/>
      <c r="E19" s="219"/>
      <c r="F19" s="130">
        <f>SUM(F20:F22)</f>
        <v>102501.23</v>
      </c>
    </row>
    <row r="20" spans="1:19" s="76" customFormat="1" ht="29.25" customHeight="1" x14ac:dyDescent="0.25">
      <c r="A20" s="204" t="s">
        <v>120</v>
      </c>
      <c r="B20" s="205"/>
      <c r="C20" s="205"/>
      <c r="D20" s="205"/>
      <c r="E20" s="206"/>
      <c r="F20" s="124">
        <v>102501.23</v>
      </c>
    </row>
    <row r="21" spans="1:19" s="76" customFormat="1" ht="30" hidden="1" customHeight="1" x14ac:dyDescent="0.25">
      <c r="A21" s="204" t="s">
        <v>121</v>
      </c>
      <c r="B21" s="205"/>
      <c r="C21" s="205"/>
      <c r="D21" s="205"/>
      <c r="E21" s="206"/>
      <c r="F21" s="124"/>
    </row>
    <row r="22" spans="1:19" s="79" customFormat="1" ht="30" hidden="1" customHeight="1" x14ac:dyDescent="0.2">
      <c r="A22" s="204" t="s">
        <v>122</v>
      </c>
      <c r="B22" s="205"/>
      <c r="C22" s="205"/>
      <c r="D22" s="205"/>
      <c r="E22" s="206"/>
      <c r="F22" s="124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</row>
    <row r="23" spans="1:19" s="131" customFormat="1" ht="30" customHeight="1" x14ac:dyDescent="0.25">
      <c r="A23" s="217" t="s">
        <v>124</v>
      </c>
      <c r="B23" s="218"/>
      <c r="C23" s="218"/>
      <c r="D23" s="218"/>
      <c r="E23" s="219"/>
      <c r="F23" s="130">
        <f>F13+F19</f>
        <v>77667.699999999983</v>
      </c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</row>
    <row r="24" spans="1:19" s="131" customFormat="1" ht="30" customHeight="1" x14ac:dyDescent="0.25">
      <c r="A24" s="217" t="s">
        <v>125</v>
      </c>
      <c r="B24" s="218"/>
      <c r="C24" s="218"/>
      <c r="D24" s="218"/>
      <c r="E24" s="219"/>
      <c r="F24" s="130">
        <f>'Акт (2)'!E54</f>
        <v>96607.687000000005</v>
      </c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</row>
    <row r="25" spans="1:19" s="131" customFormat="1" ht="30" customHeight="1" x14ac:dyDescent="0.25">
      <c r="A25" s="217" t="s">
        <v>126</v>
      </c>
      <c r="B25" s="218"/>
      <c r="C25" s="218"/>
      <c r="D25" s="218"/>
      <c r="E25" s="219"/>
      <c r="F25" s="130">
        <f>F23-F24</f>
        <v>-18939.987000000023</v>
      </c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</row>
    <row r="26" spans="1:19" s="131" customFormat="1" ht="30" customHeight="1" x14ac:dyDescent="0.25">
      <c r="A26" s="217" t="s">
        <v>127</v>
      </c>
      <c r="B26" s="218"/>
      <c r="C26" s="218"/>
      <c r="D26" s="218"/>
      <c r="E26" s="219"/>
      <c r="F26" s="128">
        <f>F14+F15-F19</f>
        <v>2006.320000000007</v>
      </c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</row>
    <row r="27" spans="1:19" s="79" customFormat="1" ht="11.45" customHeight="1" x14ac:dyDescent="0.25">
      <c r="A27" s="80"/>
      <c r="B27" s="80"/>
      <c r="C27" s="80"/>
      <c r="D27" s="80"/>
      <c r="E27" s="80"/>
      <c r="F27" s="80"/>
    </row>
    <row r="28" spans="1:19" s="81" customFormat="1" ht="64.5" customHeight="1" x14ac:dyDescent="0.2">
      <c r="A28" s="220" t="s">
        <v>128</v>
      </c>
      <c r="B28" s="220"/>
      <c r="C28" s="220"/>
      <c r="D28" s="220"/>
    </row>
    <row r="29" spans="1:19" s="2" customFormat="1" ht="21.75" customHeight="1" x14ac:dyDescent="0.25">
      <c r="A29" s="221" t="s">
        <v>129</v>
      </c>
      <c r="B29" s="221"/>
      <c r="C29" s="221"/>
      <c r="D29" s="221"/>
    </row>
    <row r="30" spans="1:19" s="2" customFormat="1" ht="22.5" customHeight="1" x14ac:dyDescent="0.25">
      <c r="A30" s="220" t="s">
        <v>74</v>
      </c>
      <c r="B30" s="220"/>
      <c r="C30" s="220"/>
      <c r="D30" s="220"/>
    </row>
    <row r="31" spans="1:19" s="2" customFormat="1" ht="22.5" customHeight="1" x14ac:dyDescent="0.25">
      <c r="A31" s="220" t="s">
        <v>75</v>
      </c>
      <c r="B31" s="220"/>
      <c r="C31" s="220"/>
      <c r="D31" s="51"/>
    </row>
  </sheetData>
  <mergeCells count="25"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view="pageBreakPreview" topLeftCell="A37" zoomScaleNormal="100" zoomScaleSheetLayoutView="100" workbookViewId="0">
      <selection activeCell="A52" sqref="A52:XFD53"/>
    </sheetView>
  </sheetViews>
  <sheetFormatPr defaultColWidth="9.140625" defaultRowHeight="12.75" x14ac:dyDescent="0.2"/>
  <cols>
    <col min="1" max="1" width="47.7109375" style="83" customWidth="1"/>
    <col min="2" max="2" width="16.28515625" style="83" bestFit="1" customWidth="1"/>
    <col min="3" max="3" width="12.85546875" style="83" customWidth="1"/>
    <col min="4" max="4" width="13.85546875" style="83" customWidth="1"/>
    <col min="5" max="5" width="15" style="83" customWidth="1"/>
    <col min="6" max="16384" width="9.140625" style="83"/>
  </cols>
  <sheetData>
    <row r="1" spans="1:9" ht="15.75" x14ac:dyDescent="0.25">
      <c r="A1" s="223" t="s">
        <v>132</v>
      </c>
      <c r="B1" s="223"/>
      <c r="C1" s="223"/>
      <c r="D1" s="223"/>
      <c r="E1" s="223"/>
      <c r="I1" s="84"/>
    </row>
    <row r="2" spans="1:9" ht="30" customHeight="1" x14ac:dyDescent="0.2">
      <c r="A2" s="224" t="s">
        <v>177</v>
      </c>
      <c r="B2" s="224"/>
      <c r="C2" s="224"/>
      <c r="D2" s="224"/>
      <c r="E2" s="224"/>
      <c r="I2" s="84"/>
    </row>
    <row r="3" spans="1:9" ht="14.25" x14ac:dyDescent="0.2">
      <c r="A3" s="85" t="s">
        <v>6</v>
      </c>
      <c r="B3" s="86"/>
      <c r="C3" s="86"/>
      <c r="D3" s="225" t="s">
        <v>133</v>
      </c>
      <c r="E3" s="225"/>
      <c r="I3" s="84" t="s">
        <v>5</v>
      </c>
    </row>
    <row r="4" spans="1:9" x14ac:dyDescent="0.2">
      <c r="A4" s="87"/>
      <c r="B4" s="88"/>
      <c r="C4" s="88"/>
      <c r="D4" s="89"/>
      <c r="E4" s="89"/>
      <c r="I4" s="84"/>
    </row>
    <row r="5" spans="1:9" s="91" customFormat="1" ht="120" x14ac:dyDescent="0.2">
      <c r="A5" s="90" t="s">
        <v>2</v>
      </c>
      <c r="B5" s="90" t="s">
        <v>3</v>
      </c>
      <c r="C5" s="90" t="s">
        <v>0</v>
      </c>
      <c r="D5" s="90" t="s">
        <v>4</v>
      </c>
      <c r="E5" s="90" t="s">
        <v>1</v>
      </c>
      <c r="I5" s="84"/>
    </row>
    <row r="6" spans="1:9" s="102" customFormat="1" ht="14.25" x14ac:dyDescent="0.2">
      <c r="A6" s="101" t="s">
        <v>8</v>
      </c>
      <c r="B6" s="111"/>
      <c r="C6" s="111"/>
      <c r="D6" s="111"/>
      <c r="E6" s="111"/>
    </row>
    <row r="7" spans="1:9" s="100" customFormat="1" ht="15" x14ac:dyDescent="0.25">
      <c r="A7" s="103" t="s">
        <v>134</v>
      </c>
      <c r="B7" s="106" t="s">
        <v>47</v>
      </c>
      <c r="C7" s="106" t="s">
        <v>33</v>
      </c>
      <c r="D7" s="107">
        <f>E7</f>
        <v>782.81</v>
      </c>
      <c r="E7" s="107">
        <v>782.81</v>
      </c>
    </row>
    <row r="8" spans="1:9" s="102" customFormat="1" ht="14.25" x14ac:dyDescent="0.2">
      <c r="A8" s="101" t="s">
        <v>65</v>
      </c>
      <c r="B8" s="111"/>
      <c r="C8" s="111"/>
      <c r="D8" s="111"/>
      <c r="E8" s="111"/>
    </row>
    <row r="9" spans="1:9" s="100" customFormat="1" ht="30" x14ac:dyDescent="0.25">
      <c r="A9" s="103" t="s">
        <v>135</v>
      </c>
      <c r="B9" s="108">
        <v>2</v>
      </c>
      <c r="C9" s="106" t="s">
        <v>136</v>
      </c>
      <c r="D9" s="112">
        <f>E9/B9</f>
        <v>718.97500000000002</v>
      </c>
      <c r="E9" s="107">
        <v>1437.95</v>
      </c>
    </row>
    <row r="10" spans="1:9" s="100" customFormat="1" ht="15" x14ac:dyDescent="0.25">
      <c r="A10" s="103" t="s">
        <v>137</v>
      </c>
      <c r="B10" s="106" t="s">
        <v>48</v>
      </c>
      <c r="C10" s="106" t="s">
        <v>33</v>
      </c>
      <c r="D10" s="107">
        <f>E10</f>
        <v>2000</v>
      </c>
      <c r="E10" s="107">
        <v>2000</v>
      </c>
    </row>
    <row r="11" spans="1:9" s="100" customFormat="1" ht="15" x14ac:dyDescent="0.25">
      <c r="A11" s="103" t="s">
        <v>138</v>
      </c>
      <c r="B11" s="108">
        <v>1</v>
      </c>
      <c r="C11" s="106" t="s">
        <v>136</v>
      </c>
      <c r="D11" s="106">
        <f t="shared" ref="D11:D44" si="0">E11/B11</f>
        <v>1987.67</v>
      </c>
      <c r="E11" s="107">
        <v>1987.67</v>
      </c>
    </row>
    <row r="12" spans="1:9" s="100" customFormat="1" ht="30" x14ac:dyDescent="0.25">
      <c r="A12" s="103" t="s">
        <v>139</v>
      </c>
      <c r="B12" s="107">
        <v>0.06</v>
      </c>
      <c r="C12" s="106" t="s">
        <v>41</v>
      </c>
      <c r="D12" s="112">
        <f t="shared" si="0"/>
        <v>5212.5</v>
      </c>
      <c r="E12" s="107">
        <v>312.75</v>
      </c>
    </row>
    <row r="13" spans="1:9" s="102" customFormat="1" ht="15" customHeight="1" x14ac:dyDescent="0.2">
      <c r="A13" s="101" t="s">
        <v>83</v>
      </c>
      <c r="B13" s="111"/>
      <c r="C13" s="111"/>
      <c r="D13" s="106"/>
      <c r="E13" s="111"/>
    </row>
    <row r="14" spans="1:9" s="100" customFormat="1" ht="30" x14ac:dyDescent="0.25">
      <c r="A14" s="103" t="s">
        <v>140</v>
      </c>
      <c r="B14" s="106" t="s">
        <v>47</v>
      </c>
      <c r="C14" s="106" t="s">
        <v>33</v>
      </c>
      <c r="D14" s="107">
        <f>E14</f>
        <v>12043.2</v>
      </c>
      <c r="E14" s="107">
        <v>12043.2</v>
      </c>
    </row>
    <row r="15" spans="1:9" s="102" customFormat="1" ht="30" customHeight="1" x14ac:dyDescent="0.2">
      <c r="A15" s="101" t="s">
        <v>66</v>
      </c>
      <c r="B15" s="111"/>
      <c r="C15" s="111"/>
      <c r="D15" s="106"/>
      <c r="E15" s="111"/>
    </row>
    <row r="16" spans="1:9" s="100" customFormat="1" ht="30" x14ac:dyDescent="0.25">
      <c r="A16" s="103" t="s">
        <v>141</v>
      </c>
      <c r="B16" s="106" t="s">
        <v>49</v>
      </c>
      <c r="C16" s="106" t="s">
        <v>33</v>
      </c>
      <c r="D16" s="107">
        <f>E16</f>
        <v>1463.5</v>
      </c>
      <c r="E16" s="107">
        <f>229.87+1233.63</f>
        <v>1463.5</v>
      </c>
    </row>
    <row r="17" spans="1:5" s="102" customFormat="1" ht="15" x14ac:dyDescent="0.2">
      <c r="A17" s="101" t="s">
        <v>67</v>
      </c>
      <c r="B17" s="111"/>
      <c r="C17" s="111"/>
      <c r="D17" s="106"/>
      <c r="E17" s="111"/>
    </row>
    <row r="18" spans="1:5" s="100" customFormat="1" ht="15" x14ac:dyDescent="0.25">
      <c r="A18" s="103" t="s">
        <v>142</v>
      </c>
      <c r="B18" s="108">
        <v>1</v>
      </c>
      <c r="C18" s="106" t="s">
        <v>36</v>
      </c>
      <c r="D18" s="112">
        <f t="shared" si="0"/>
        <v>83.75</v>
      </c>
      <c r="E18" s="107">
        <v>83.75</v>
      </c>
    </row>
    <row r="19" spans="1:5" s="100" customFormat="1" ht="15" x14ac:dyDescent="0.25">
      <c r="A19" s="103" t="s">
        <v>143</v>
      </c>
      <c r="B19" s="108">
        <v>1</v>
      </c>
      <c r="C19" s="106" t="s">
        <v>37</v>
      </c>
      <c r="D19" s="112">
        <f t="shared" si="0"/>
        <v>839.52</v>
      </c>
      <c r="E19" s="107">
        <v>839.52</v>
      </c>
    </row>
    <row r="20" spans="1:5" s="100" customFormat="1" ht="15" x14ac:dyDescent="0.25">
      <c r="A20" s="103" t="s">
        <v>144</v>
      </c>
      <c r="B20" s="107">
        <v>7.0000000000000007E-2</v>
      </c>
      <c r="C20" s="106" t="s">
        <v>38</v>
      </c>
      <c r="D20" s="112">
        <f t="shared" si="0"/>
        <v>6095.4285714285706</v>
      </c>
      <c r="E20" s="107">
        <v>426.68</v>
      </c>
    </row>
    <row r="21" spans="1:5" s="100" customFormat="1" ht="30" x14ac:dyDescent="0.25">
      <c r="A21" s="103" t="s">
        <v>145</v>
      </c>
      <c r="B21" s="108">
        <v>1</v>
      </c>
      <c r="C21" s="106" t="s">
        <v>37</v>
      </c>
      <c r="D21" s="112">
        <f t="shared" si="0"/>
        <v>254.67</v>
      </c>
      <c r="E21" s="107">
        <v>254.67</v>
      </c>
    </row>
    <row r="22" spans="1:5" s="100" customFormat="1" ht="30" x14ac:dyDescent="0.25">
      <c r="A22" s="103" t="s">
        <v>146</v>
      </c>
      <c r="B22" s="107">
        <v>0.54</v>
      </c>
      <c r="C22" s="106" t="s">
        <v>39</v>
      </c>
      <c r="D22" s="112">
        <f t="shared" si="0"/>
        <v>1729.3703703703702</v>
      </c>
      <c r="E22" s="107">
        <v>933.86</v>
      </c>
    </row>
    <row r="23" spans="1:5" s="100" customFormat="1" ht="15" x14ac:dyDescent="0.25">
      <c r="A23" s="103" t="s">
        <v>147</v>
      </c>
      <c r="B23" s="107">
        <v>0.02</v>
      </c>
      <c r="C23" s="106" t="s">
        <v>40</v>
      </c>
      <c r="D23" s="112">
        <f t="shared" si="0"/>
        <v>25284.5</v>
      </c>
      <c r="E23" s="107">
        <v>505.69</v>
      </c>
    </row>
    <row r="24" spans="1:5" s="100" customFormat="1" ht="30" x14ac:dyDescent="0.25">
      <c r="A24" s="103" t="s">
        <v>148</v>
      </c>
      <c r="B24" s="109">
        <v>1.173</v>
      </c>
      <c r="C24" s="106" t="s">
        <v>39</v>
      </c>
      <c r="D24" s="112">
        <f t="shared" si="0"/>
        <v>1679.6163682864451</v>
      </c>
      <c r="E24" s="107">
        <v>1970.19</v>
      </c>
    </row>
    <row r="25" spans="1:5" s="100" customFormat="1" ht="30" x14ac:dyDescent="0.25">
      <c r="A25" s="103" t="s">
        <v>149</v>
      </c>
      <c r="B25" s="108">
        <v>1</v>
      </c>
      <c r="C25" s="106" t="s">
        <v>37</v>
      </c>
      <c r="D25" s="112">
        <f t="shared" si="0"/>
        <v>503.4</v>
      </c>
      <c r="E25" s="107">
        <v>503.4</v>
      </c>
    </row>
    <row r="26" spans="1:5" s="100" customFormat="1" ht="30" x14ac:dyDescent="0.25">
      <c r="A26" s="103" t="s">
        <v>150</v>
      </c>
      <c r="B26" s="108">
        <v>2</v>
      </c>
      <c r="C26" s="106" t="s">
        <v>43</v>
      </c>
      <c r="D26" s="112">
        <f t="shared" si="0"/>
        <v>213.96</v>
      </c>
      <c r="E26" s="107">
        <v>427.92</v>
      </c>
    </row>
    <row r="27" spans="1:5" s="100" customFormat="1" ht="15" x14ac:dyDescent="0.25">
      <c r="A27" s="103" t="s">
        <v>151</v>
      </c>
      <c r="B27" s="108">
        <v>1</v>
      </c>
      <c r="C27" s="106" t="s">
        <v>36</v>
      </c>
      <c r="D27" s="112">
        <f t="shared" si="0"/>
        <v>67.25</v>
      </c>
      <c r="E27" s="107">
        <v>67.25</v>
      </c>
    </row>
    <row r="28" spans="1:5" s="100" customFormat="1" ht="15" x14ac:dyDescent="0.25">
      <c r="A28" s="103" t="s">
        <v>152</v>
      </c>
      <c r="B28" s="108">
        <v>1</v>
      </c>
      <c r="C28" s="106" t="s">
        <v>35</v>
      </c>
      <c r="D28" s="112">
        <f t="shared" si="0"/>
        <v>3731.3</v>
      </c>
      <c r="E28" s="107">
        <v>3731.3</v>
      </c>
    </row>
    <row r="29" spans="1:5" s="100" customFormat="1" ht="15" x14ac:dyDescent="0.25">
      <c r="A29" s="103" t="s">
        <v>153</v>
      </c>
      <c r="B29" s="108">
        <v>2515</v>
      </c>
      <c r="C29" s="106" t="s">
        <v>44</v>
      </c>
      <c r="D29" s="112">
        <f t="shared" si="0"/>
        <v>1.2219443339960239</v>
      </c>
      <c r="E29" s="107">
        <v>3073.19</v>
      </c>
    </row>
    <row r="30" spans="1:5" s="100" customFormat="1" ht="30" x14ac:dyDescent="0.25">
      <c r="A30" s="103" t="s">
        <v>154</v>
      </c>
      <c r="B30" s="108">
        <v>1</v>
      </c>
      <c r="C30" s="106" t="s">
        <v>45</v>
      </c>
      <c r="D30" s="112">
        <f t="shared" si="0"/>
        <v>1194.72</v>
      </c>
      <c r="E30" s="107">
        <v>1194.72</v>
      </c>
    </row>
    <row r="31" spans="1:5" s="100" customFormat="1" ht="15" x14ac:dyDescent="0.25">
      <c r="A31" s="103" t="s">
        <v>155</v>
      </c>
      <c r="B31" s="108">
        <v>25</v>
      </c>
      <c r="C31" s="106" t="s">
        <v>45</v>
      </c>
      <c r="D31" s="112">
        <f t="shared" si="0"/>
        <v>254.2424</v>
      </c>
      <c r="E31" s="107">
        <v>6356.06</v>
      </c>
    </row>
    <row r="32" spans="1:5" s="102" customFormat="1" ht="15" x14ac:dyDescent="0.2">
      <c r="A32" s="101" t="s">
        <v>68</v>
      </c>
      <c r="B32" s="111"/>
      <c r="C32" s="111"/>
      <c r="D32" s="106"/>
      <c r="E32" s="111"/>
    </row>
    <row r="33" spans="1:5" s="100" customFormat="1" ht="30" x14ac:dyDescent="0.25">
      <c r="A33" s="103" t="s">
        <v>156</v>
      </c>
      <c r="B33" s="109">
        <v>0.432</v>
      </c>
      <c r="C33" s="106" t="s">
        <v>39</v>
      </c>
      <c r="D33" s="112">
        <f t="shared" si="0"/>
        <v>1651.0648148148148</v>
      </c>
      <c r="E33" s="107">
        <v>713.26</v>
      </c>
    </row>
    <row r="34" spans="1:5" s="100" customFormat="1" ht="15" x14ac:dyDescent="0.25">
      <c r="A34" s="103" t="s">
        <v>157</v>
      </c>
      <c r="B34" s="110">
        <v>48.5</v>
      </c>
      <c r="C34" s="106" t="s">
        <v>42</v>
      </c>
      <c r="D34" s="112">
        <f t="shared" si="0"/>
        <v>79.454226804123721</v>
      </c>
      <c r="E34" s="107">
        <v>3853.53</v>
      </c>
    </row>
    <row r="35" spans="1:5" s="100" customFormat="1" ht="30" x14ac:dyDescent="0.25">
      <c r="A35" s="103" t="s">
        <v>158</v>
      </c>
      <c r="B35" s="106" t="s">
        <v>46</v>
      </c>
      <c r="C35" s="106" t="s">
        <v>34</v>
      </c>
      <c r="D35" s="112">
        <f>E35</f>
        <v>1216.2</v>
      </c>
      <c r="E35" s="107">
        <v>1216.2</v>
      </c>
    </row>
    <row r="36" spans="1:5" s="100" customFormat="1" ht="15" x14ac:dyDescent="0.25">
      <c r="A36" s="103" t="s">
        <v>159</v>
      </c>
      <c r="B36" s="107">
        <v>0.01</v>
      </c>
      <c r="C36" s="106" t="s">
        <v>160</v>
      </c>
      <c r="D36" s="112">
        <f t="shared" si="0"/>
        <v>29072.000000000004</v>
      </c>
      <c r="E36" s="107">
        <v>290.72000000000003</v>
      </c>
    </row>
    <row r="37" spans="1:5" s="100" customFormat="1" ht="15" x14ac:dyDescent="0.25">
      <c r="A37" s="103" t="s">
        <v>161</v>
      </c>
      <c r="B37" s="107">
        <v>0.02</v>
      </c>
      <c r="C37" s="106" t="s">
        <v>160</v>
      </c>
      <c r="D37" s="112">
        <f t="shared" si="0"/>
        <v>31974.5</v>
      </c>
      <c r="E37" s="107">
        <v>639.49</v>
      </c>
    </row>
    <row r="38" spans="1:5" s="100" customFormat="1" ht="30" x14ac:dyDescent="0.25">
      <c r="A38" s="103" t="s">
        <v>162</v>
      </c>
      <c r="B38" s="109">
        <v>7.0000000000000001E-3</v>
      </c>
      <c r="C38" s="106" t="s">
        <v>163</v>
      </c>
      <c r="D38" s="112">
        <f t="shared" si="0"/>
        <v>8032.8571428571422</v>
      </c>
      <c r="E38" s="107">
        <v>56.23</v>
      </c>
    </row>
    <row r="39" spans="1:5" s="102" customFormat="1" ht="15" x14ac:dyDescent="0.2">
      <c r="A39" s="101" t="s">
        <v>70</v>
      </c>
      <c r="B39" s="111"/>
      <c r="C39" s="111"/>
      <c r="D39" s="112"/>
      <c r="E39" s="111"/>
    </row>
    <row r="40" spans="1:5" s="100" customFormat="1" ht="15" x14ac:dyDescent="0.25">
      <c r="A40" s="103" t="s">
        <v>164</v>
      </c>
      <c r="B40" s="107">
        <v>0.01</v>
      </c>
      <c r="C40" s="106" t="s">
        <v>165</v>
      </c>
      <c r="D40" s="112">
        <f t="shared" si="0"/>
        <v>25297</v>
      </c>
      <c r="E40" s="107">
        <v>252.97</v>
      </c>
    </row>
    <row r="41" spans="1:5" s="102" customFormat="1" ht="15" customHeight="1" x14ac:dyDescent="0.2">
      <c r="A41" s="101" t="s">
        <v>71</v>
      </c>
      <c r="B41" s="111"/>
      <c r="C41" s="111"/>
      <c r="D41" s="112"/>
      <c r="E41" s="111"/>
    </row>
    <row r="42" spans="1:5" s="100" customFormat="1" ht="15" x14ac:dyDescent="0.25">
      <c r="A42" s="103" t="s">
        <v>166</v>
      </c>
      <c r="B42" s="107">
        <v>0.02</v>
      </c>
      <c r="C42" s="106" t="s">
        <v>41</v>
      </c>
      <c r="D42" s="112">
        <f t="shared" si="0"/>
        <v>5351.5</v>
      </c>
      <c r="E42" s="107">
        <v>107.03</v>
      </c>
    </row>
    <row r="43" spans="1:5" s="100" customFormat="1" ht="30" x14ac:dyDescent="0.25">
      <c r="A43" s="103" t="s">
        <v>167</v>
      </c>
      <c r="B43" s="107">
        <v>0.02</v>
      </c>
      <c r="C43" s="106" t="s">
        <v>34</v>
      </c>
      <c r="D43" s="112">
        <f t="shared" si="0"/>
        <v>3288</v>
      </c>
      <c r="E43" s="107">
        <v>65.760000000000005</v>
      </c>
    </row>
    <row r="44" spans="1:5" s="100" customFormat="1" ht="15" x14ac:dyDescent="0.25">
      <c r="A44" s="103" t="s">
        <v>168</v>
      </c>
      <c r="B44" s="109">
        <v>7.0000000000000001E-3</v>
      </c>
      <c r="C44" s="106" t="s">
        <v>163</v>
      </c>
      <c r="D44" s="112">
        <f t="shared" si="0"/>
        <v>18782.857142857141</v>
      </c>
      <c r="E44" s="107">
        <v>131.47999999999999</v>
      </c>
    </row>
    <row r="45" spans="1:5" s="102" customFormat="1" ht="14.25" x14ac:dyDescent="0.2">
      <c r="A45" s="101" t="s">
        <v>72</v>
      </c>
      <c r="B45" s="111"/>
      <c r="C45" s="111"/>
      <c r="D45" s="111"/>
      <c r="E45" s="111"/>
    </row>
    <row r="46" spans="1:5" s="100" customFormat="1" ht="15" x14ac:dyDescent="0.25">
      <c r="A46" s="103" t="s">
        <v>169</v>
      </c>
      <c r="B46" s="106" t="s">
        <v>48</v>
      </c>
      <c r="C46" s="106" t="s">
        <v>33</v>
      </c>
      <c r="D46" s="107">
        <f>E46</f>
        <v>1925</v>
      </c>
      <c r="E46" s="107">
        <v>1925</v>
      </c>
    </row>
    <row r="47" spans="1:5" s="102" customFormat="1" ht="15" x14ac:dyDescent="0.2">
      <c r="A47" s="101" t="s">
        <v>73</v>
      </c>
      <c r="B47" s="111"/>
      <c r="C47" s="111"/>
      <c r="D47" s="107"/>
      <c r="E47" s="111"/>
    </row>
    <row r="48" spans="1:5" s="100" customFormat="1" ht="15" x14ac:dyDescent="0.25">
      <c r="A48" s="103" t="s">
        <v>170</v>
      </c>
      <c r="B48" s="106" t="s">
        <v>173</v>
      </c>
      <c r="C48" s="106" t="s">
        <v>34</v>
      </c>
      <c r="D48" s="107">
        <f t="shared" ref="D48:D51" si="1">E48</f>
        <v>6021.6</v>
      </c>
      <c r="E48" s="107">
        <v>6021.6</v>
      </c>
    </row>
    <row r="49" spans="1:5" s="102" customFormat="1" ht="15" x14ac:dyDescent="0.2">
      <c r="A49" s="101" t="s">
        <v>28</v>
      </c>
      <c r="B49" s="111"/>
      <c r="C49" s="111"/>
      <c r="D49" s="107"/>
      <c r="E49" s="111"/>
    </row>
    <row r="50" spans="1:5" s="100" customFormat="1" ht="15" x14ac:dyDescent="0.25">
      <c r="A50" s="103" t="s">
        <v>171</v>
      </c>
      <c r="B50" s="106" t="s">
        <v>173</v>
      </c>
      <c r="C50" s="106" t="s">
        <v>34</v>
      </c>
      <c r="D50" s="107">
        <f t="shared" si="1"/>
        <v>30139.56</v>
      </c>
      <c r="E50" s="107">
        <v>30139.56</v>
      </c>
    </row>
    <row r="51" spans="1:5" s="100" customFormat="1" ht="30" x14ac:dyDescent="0.25">
      <c r="A51" s="103" t="s">
        <v>172</v>
      </c>
      <c r="B51" s="106" t="s">
        <v>48</v>
      </c>
      <c r="C51" s="106" t="s">
        <v>33</v>
      </c>
      <c r="D51" s="107">
        <f t="shared" si="1"/>
        <v>2016.26</v>
      </c>
      <c r="E51" s="107">
        <v>2016.26</v>
      </c>
    </row>
    <row r="52" spans="1:5" ht="14.25" x14ac:dyDescent="0.2">
      <c r="A52" s="104" t="s">
        <v>32</v>
      </c>
      <c r="B52" s="92"/>
      <c r="C52" s="92"/>
      <c r="D52" s="93"/>
      <c r="E52" s="93"/>
    </row>
    <row r="53" spans="1:5" ht="15" x14ac:dyDescent="0.2">
      <c r="A53" s="105" t="s">
        <v>32</v>
      </c>
      <c r="B53" s="94" t="s">
        <v>47</v>
      </c>
      <c r="C53" s="94" t="s">
        <v>33</v>
      </c>
      <c r="D53" s="95">
        <f>E53</f>
        <v>8782.5169999999998</v>
      </c>
      <c r="E53" s="95">
        <f>SUM(E7:E51)*10%</f>
        <v>8782.5169999999998</v>
      </c>
    </row>
    <row r="54" spans="1:5" ht="14.25" x14ac:dyDescent="0.2">
      <c r="A54" s="96" t="s">
        <v>51</v>
      </c>
      <c r="B54" s="97"/>
      <c r="C54" s="97"/>
      <c r="D54" s="98"/>
      <c r="E54" s="99">
        <f>SUM(E7:E53)</f>
        <v>96607.687000000005</v>
      </c>
    </row>
    <row r="56" spans="1:5" s="1" customFormat="1" ht="15" customHeight="1" x14ac:dyDescent="0.2">
      <c r="A56" s="222" t="s">
        <v>176</v>
      </c>
      <c r="B56" s="222"/>
      <c r="C56" s="222"/>
      <c r="D56" s="222"/>
      <c r="E56" s="222"/>
    </row>
    <row r="57" spans="1:5" s="1" customFormat="1" ht="15" customHeight="1" x14ac:dyDescent="0.2">
      <c r="A57" s="222"/>
      <c r="B57" s="222"/>
      <c r="C57" s="222"/>
      <c r="D57" s="222"/>
      <c r="E57" s="222"/>
    </row>
    <row r="58" spans="1:5" s="1" customFormat="1" ht="15" customHeight="1" x14ac:dyDescent="0.2">
      <c r="A58" s="228" t="s">
        <v>58</v>
      </c>
      <c r="B58" s="228"/>
      <c r="C58" s="228"/>
      <c r="D58" s="228"/>
      <c r="E58" s="228"/>
    </row>
    <row r="59" spans="1:5" s="1" customFormat="1" ht="15" customHeight="1" x14ac:dyDescent="0.2">
      <c r="A59" s="228" t="s">
        <v>59</v>
      </c>
      <c r="B59" s="228"/>
      <c r="C59" s="228"/>
      <c r="D59" s="228"/>
      <c r="E59" s="228"/>
    </row>
    <row r="60" spans="1:5" s="1" customFormat="1" ht="15" customHeight="1" x14ac:dyDescent="0.2">
      <c r="A60" s="229" t="s">
        <v>174</v>
      </c>
      <c r="B60" s="229"/>
      <c r="C60" s="229"/>
      <c r="D60" s="229"/>
      <c r="E60" s="229"/>
    </row>
    <row r="61" spans="1:5" s="1" customFormat="1" ht="15" customHeight="1" x14ac:dyDescent="0.2">
      <c r="A61" s="229"/>
      <c r="B61" s="229"/>
      <c r="C61" s="229"/>
      <c r="D61" s="229"/>
      <c r="E61" s="229"/>
    </row>
    <row r="62" spans="1:5" s="1" customFormat="1" ht="15" customHeight="1" x14ac:dyDescent="0.2">
      <c r="A62" s="230"/>
      <c r="B62" s="230"/>
      <c r="C62" s="230"/>
      <c r="D62" s="230"/>
      <c r="E62" s="230"/>
    </row>
    <row r="63" spans="1:5" s="1" customFormat="1" ht="15" x14ac:dyDescent="0.2">
      <c r="A63" s="113"/>
      <c r="B63" s="114"/>
      <c r="C63" s="114"/>
      <c r="D63" s="115"/>
      <c r="E63" s="114"/>
    </row>
    <row r="64" spans="1:5" s="1" customFormat="1" ht="15" customHeight="1" x14ac:dyDescent="0.2">
      <c r="A64" s="116" t="s">
        <v>52</v>
      </c>
      <c r="B64" s="117"/>
      <c r="C64" s="117"/>
      <c r="D64" s="118"/>
      <c r="E64" s="117"/>
    </row>
    <row r="65" spans="1:5" s="1" customFormat="1" ht="15" x14ac:dyDescent="0.2">
      <c r="A65" s="116"/>
      <c r="B65" s="117"/>
      <c r="C65" s="117" t="s">
        <v>46</v>
      </c>
      <c r="D65" s="118" t="s">
        <v>46</v>
      </c>
      <c r="E65" s="117"/>
    </row>
    <row r="66" spans="1:5" s="1" customFormat="1" ht="15" customHeight="1" x14ac:dyDescent="0.2">
      <c r="A66" s="226" t="s">
        <v>175</v>
      </c>
      <c r="B66" s="226"/>
      <c r="C66" s="227" t="s">
        <v>56</v>
      </c>
      <c r="D66" s="227"/>
      <c r="E66" s="117"/>
    </row>
    <row r="67" spans="1:5" s="1" customFormat="1" ht="15" customHeight="1" x14ac:dyDescent="0.2">
      <c r="A67" s="227" t="s">
        <v>80</v>
      </c>
      <c r="B67" s="227"/>
      <c r="C67" s="227" t="s">
        <v>53</v>
      </c>
      <c r="D67" s="227"/>
      <c r="E67" s="117"/>
    </row>
    <row r="68" spans="1:5" s="1" customFormat="1" ht="15" customHeight="1" x14ac:dyDescent="0.2">
      <c r="A68" s="116"/>
      <c r="B68" s="117"/>
      <c r="C68" s="117"/>
      <c r="D68" s="118"/>
      <c r="E68" s="117"/>
    </row>
    <row r="69" spans="1:5" s="1" customFormat="1" ht="15" customHeight="1" x14ac:dyDescent="0.2">
      <c r="A69" s="226" t="s">
        <v>55</v>
      </c>
      <c r="B69" s="226"/>
      <c r="C69" s="227" t="s">
        <v>56</v>
      </c>
      <c r="D69" s="227"/>
      <c r="E69" s="117"/>
    </row>
    <row r="70" spans="1:5" s="1" customFormat="1" ht="15" x14ac:dyDescent="0.2">
      <c r="A70" s="119" t="s">
        <v>54</v>
      </c>
      <c r="B70" s="117"/>
      <c r="C70" s="227" t="s">
        <v>53</v>
      </c>
      <c r="D70" s="227"/>
      <c r="E70" s="117"/>
    </row>
  </sheetData>
  <mergeCells count="15">
    <mergeCell ref="A69:B69"/>
    <mergeCell ref="C69:D69"/>
    <mergeCell ref="C70:D70"/>
    <mergeCell ref="A58:E58"/>
    <mergeCell ref="A59:E59"/>
    <mergeCell ref="A60:E61"/>
    <mergeCell ref="A62:E62"/>
    <mergeCell ref="C66:D66"/>
    <mergeCell ref="A67:B67"/>
    <mergeCell ref="C67:D67"/>
    <mergeCell ref="A56:E57"/>
    <mergeCell ref="A1:E1"/>
    <mergeCell ref="A2:E2"/>
    <mergeCell ref="D3:E3"/>
    <mergeCell ref="A66:B6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18" zoomScaleNormal="100" workbookViewId="0">
      <selection activeCell="F26" sqref="F2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230</v>
      </c>
      <c r="B1" s="198"/>
      <c r="C1" s="198"/>
      <c r="D1" s="198"/>
      <c r="E1" s="198"/>
      <c r="F1" s="198"/>
    </row>
    <row r="2" spans="1:19" s="2" customFormat="1" x14ac:dyDescent="0.25">
      <c r="A2" s="51"/>
      <c r="B2" s="51"/>
      <c r="C2" s="51"/>
      <c r="D2" s="51"/>
      <c r="E2" s="51"/>
      <c r="F2" s="51"/>
    </row>
    <row r="3" spans="1:19" s="2" customFormat="1" ht="19.5" customHeight="1" x14ac:dyDescent="0.25">
      <c r="A3" s="52" t="s">
        <v>231</v>
      </c>
      <c r="B3" s="52"/>
      <c r="C3" s="52"/>
      <c r="D3" s="52"/>
      <c r="E3" s="52"/>
      <c r="F3" s="5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s="2" customFormat="1" ht="19.5" customHeight="1" x14ac:dyDescent="0.25">
      <c r="A4" s="52"/>
      <c r="B4" s="52"/>
      <c r="C4" s="52"/>
      <c r="D4" s="52"/>
      <c r="E4" s="52"/>
      <c r="F4" s="5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s="2" customFormat="1" ht="36.75" customHeight="1" x14ac:dyDescent="0.25">
      <c r="A5" s="207" t="s">
        <v>105</v>
      </c>
      <c r="B5" s="207"/>
      <c r="C5" s="207"/>
      <c r="D5" s="207"/>
      <c r="E5" s="207"/>
      <c r="F5" s="207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s="64" customFormat="1" ht="27.75" customHeight="1" x14ac:dyDescent="0.25">
      <c r="A6" s="120" t="s">
        <v>106</v>
      </c>
      <c r="B6" s="121">
        <v>2</v>
      </c>
      <c r="C6" s="120" t="s">
        <v>107</v>
      </c>
      <c r="D6" s="155">
        <v>501.8</v>
      </c>
      <c r="E6" s="120" t="s">
        <v>108</v>
      </c>
      <c r="F6" s="123">
        <v>477.6</v>
      </c>
      <c r="G6" s="55"/>
      <c r="H6" s="57"/>
      <c r="I6" s="58"/>
      <c r="J6" s="59"/>
      <c r="K6" s="60"/>
      <c r="L6" s="61"/>
      <c r="M6" s="61"/>
      <c r="N6" s="61"/>
      <c r="O6" s="61"/>
      <c r="P6" s="62"/>
      <c r="Q6" s="208"/>
      <c r="R6" s="209"/>
      <c r="S6" s="63"/>
    </row>
    <row r="7" spans="1:19" s="66" customFormat="1" ht="32.25" customHeight="1" x14ac:dyDescent="0.25">
      <c r="A7" s="120" t="s">
        <v>109</v>
      </c>
      <c r="B7" s="121">
        <v>1</v>
      </c>
      <c r="C7" s="120" t="s">
        <v>110</v>
      </c>
      <c r="D7" s="155">
        <v>0</v>
      </c>
      <c r="E7" s="120" t="s">
        <v>111</v>
      </c>
      <c r="F7" s="123">
        <v>308.2</v>
      </c>
      <c r="G7" s="55"/>
      <c r="H7" s="57"/>
      <c r="I7" s="58"/>
      <c r="J7" s="59"/>
      <c r="K7" s="60"/>
      <c r="L7" s="61"/>
      <c r="M7" s="61"/>
      <c r="N7" s="61"/>
      <c r="O7" s="61"/>
      <c r="P7" s="62"/>
      <c r="Q7" s="208"/>
      <c r="R7" s="210"/>
      <c r="S7" s="65"/>
    </row>
    <row r="8" spans="1:19" s="66" customFormat="1" ht="48" customHeight="1" x14ac:dyDescent="0.25">
      <c r="A8" s="134" t="s">
        <v>112</v>
      </c>
      <c r="B8" s="121">
        <v>8</v>
      </c>
      <c r="C8" s="120" t="s">
        <v>113</v>
      </c>
      <c r="D8" s="123">
        <v>47.6</v>
      </c>
      <c r="E8" s="120" t="s">
        <v>114</v>
      </c>
      <c r="F8" s="123">
        <v>77.599999999999994</v>
      </c>
      <c r="G8" s="55"/>
      <c r="H8" s="57"/>
      <c r="I8" s="58"/>
      <c r="J8" s="59"/>
      <c r="K8" s="133"/>
      <c r="L8" s="61"/>
      <c r="M8" s="61"/>
      <c r="N8" s="61"/>
      <c r="O8" s="61"/>
      <c r="P8" s="62"/>
      <c r="Q8" s="208"/>
      <c r="R8" s="209"/>
      <c r="S8" s="65"/>
    </row>
    <row r="9" spans="1:19" s="66" customFormat="1" ht="33.75" customHeight="1" x14ac:dyDescent="0.25">
      <c r="A9" s="67"/>
      <c r="B9" s="59"/>
      <c r="C9" s="56"/>
      <c r="D9" s="69"/>
      <c r="E9" s="70"/>
      <c r="F9" s="71"/>
      <c r="G9" s="55"/>
      <c r="H9" s="57"/>
      <c r="I9" s="58"/>
      <c r="J9" s="59"/>
      <c r="K9" s="133"/>
      <c r="L9" s="61"/>
      <c r="M9" s="61"/>
      <c r="N9" s="61"/>
      <c r="O9" s="61"/>
      <c r="P9" s="55"/>
      <c r="Q9" s="133"/>
      <c r="R9" s="134"/>
      <c r="S9" s="73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3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6" customFormat="1" ht="30" customHeight="1" x14ac:dyDescent="0.25">
      <c r="A11" s="211" t="s">
        <v>115</v>
      </c>
      <c r="B11" s="212"/>
      <c r="C11" s="212"/>
      <c r="D11" s="212"/>
      <c r="E11" s="213"/>
      <c r="F11" s="77" t="s">
        <v>116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27" customFormat="1" ht="30" customHeight="1" x14ac:dyDescent="0.25">
      <c r="A12" s="217" t="s">
        <v>117</v>
      </c>
      <c r="B12" s="218"/>
      <c r="C12" s="218"/>
      <c r="D12" s="218"/>
      <c r="E12" s="219"/>
      <c r="F12" s="128">
        <v>-18939.987000000023</v>
      </c>
      <c r="G12" s="129"/>
    </row>
    <row r="13" spans="1:19" s="127" customFormat="1" ht="30" customHeight="1" x14ac:dyDescent="0.25">
      <c r="A13" s="217" t="s">
        <v>118</v>
      </c>
      <c r="B13" s="218"/>
      <c r="C13" s="218"/>
      <c r="D13" s="218"/>
      <c r="E13" s="219"/>
      <c r="F13" s="128">
        <v>2006.320000000007</v>
      </c>
    </row>
    <row r="14" spans="1:19" s="127" customFormat="1" ht="30" customHeight="1" x14ac:dyDescent="0.25">
      <c r="A14" s="217" t="s">
        <v>119</v>
      </c>
      <c r="B14" s="218"/>
      <c r="C14" s="218"/>
      <c r="D14" s="218"/>
      <c r="E14" s="219"/>
      <c r="F14" s="130">
        <f>SUM(F15:F17)</f>
        <v>85474.64</v>
      </c>
    </row>
    <row r="15" spans="1:19" s="76" customFormat="1" ht="27.75" customHeight="1" x14ac:dyDescent="0.25">
      <c r="A15" s="204" t="s">
        <v>120</v>
      </c>
      <c r="B15" s="205"/>
      <c r="C15" s="205"/>
      <c r="D15" s="205"/>
      <c r="E15" s="206"/>
      <c r="F15" s="124">
        <f>86209.24-734.6</f>
        <v>85474.64</v>
      </c>
    </row>
    <row r="16" spans="1:19" s="76" customFormat="1" ht="24.75" hidden="1" customHeight="1" x14ac:dyDescent="0.25">
      <c r="A16" s="204" t="s">
        <v>121</v>
      </c>
      <c r="B16" s="205"/>
      <c r="C16" s="205"/>
      <c r="D16" s="205"/>
      <c r="E16" s="206"/>
      <c r="F16" s="124"/>
    </row>
    <row r="17" spans="1:19" s="76" customFormat="1" ht="30" hidden="1" customHeight="1" x14ac:dyDescent="0.25">
      <c r="A17" s="204" t="s">
        <v>122</v>
      </c>
      <c r="B17" s="205"/>
      <c r="C17" s="205"/>
      <c r="D17" s="205"/>
      <c r="E17" s="206"/>
      <c r="F17" s="124"/>
    </row>
    <row r="18" spans="1:19" s="127" customFormat="1" ht="30" customHeight="1" x14ac:dyDescent="0.25">
      <c r="A18" s="217" t="s">
        <v>123</v>
      </c>
      <c r="B18" s="218"/>
      <c r="C18" s="218"/>
      <c r="D18" s="218"/>
      <c r="E18" s="219"/>
      <c r="F18" s="130">
        <f>SUM(F19:F21)</f>
        <v>81386.28</v>
      </c>
    </row>
    <row r="19" spans="1:19" s="76" customFormat="1" ht="29.25" customHeight="1" x14ac:dyDescent="0.25">
      <c r="A19" s="204" t="s">
        <v>120</v>
      </c>
      <c r="B19" s="205"/>
      <c r="C19" s="205"/>
      <c r="D19" s="205"/>
      <c r="E19" s="206"/>
      <c r="F19" s="124">
        <v>81386.28</v>
      </c>
    </row>
    <row r="20" spans="1:19" s="76" customFormat="1" ht="30" hidden="1" customHeight="1" x14ac:dyDescent="0.25">
      <c r="A20" s="204" t="s">
        <v>121</v>
      </c>
      <c r="B20" s="205"/>
      <c r="C20" s="205"/>
      <c r="D20" s="205"/>
      <c r="E20" s="206"/>
      <c r="F20" s="124"/>
    </row>
    <row r="21" spans="1:19" s="79" customFormat="1" ht="30" hidden="1" customHeight="1" x14ac:dyDescent="0.2">
      <c r="A21" s="204" t="s">
        <v>122</v>
      </c>
      <c r="B21" s="205"/>
      <c r="C21" s="205"/>
      <c r="D21" s="205"/>
      <c r="E21" s="206"/>
      <c r="F21" s="124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31" customFormat="1" ht="30" customHeight="1" x14ac:dyDescent="0.25">
      <c r="A22" s="217" t="s">
        <v>124</v>
      </c>
      <c r="B22" s="218"/>
      <c r="C22" s="218"/>
      <c r="D22" s="218"/>
      <c r="E22" s="219"/>
      <c r="F22" s="130">
        <f>F12+F18</f>
        <v>62446.292999999976</v>
      </c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</row>
    <row r="23" spans="1:19" s="131" customFormat="1" ht="30" customHeight="1" x14ac:dyDescent="0.25">
      <c r="A23" s="217" t="s">
        <v>125</v>
      </c>
      <c r="B23" s="218"/>
      <c r="C23" s="218"/>
      <c r="D23" s="218"/>
      <c r="E23" s="219"/>
      <c r="F23" s="130">
        <f>Лист3!E61</f>
        <v>109812.95600000001</v>
      </c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</row>
    <row r="24" spans="1:19" s="131" customFormat="1" ht="30" customHeight="1" x14ac:dyDescent="0.25">
      <c r="A24" s="217" t="s">
        <v>232</v>
      </c>
      <c r="B24" s="218"/>
      <c r="C24" s="218"/>
      <c r="D24" s="218"/>
      <c r="E24" s="219"/>
      <c r="F24" s="130">
        <v>1437.95</v>
      </c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</row>
    <row r="25" spans="1:19" s="131" customFormat="1" ht="30" customHeight="1" x14ac:dyDescent="0.25">
      <c r="A25" s="217" t="s">
        <v>126</v>
      </c>
      <c r="B25" s="218"/>
      <c r="C25" s="218"/>
      <c r="D25" s="218"/>
      <c r="E25" s="219"/>
      <c r="F25" s="130">
        <f>F22-F23+F24</f>
        <v>-45928.713000000032</v>
      </c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</row>
    <row r="26" spans="1:19" s="131" customFormat="1" ht="30" customHeight="1" x14ac:dyDescent="0.25">
      <c r="A26" s="217" t="s">
        <v>127</v>
      </c>
      <c r="B26" s="218"/>
      <c r="C26" s="218"/>
      <c r="D26" s="218"/>
      <c r="E26" s="219"/>
      <c r="F26" s="128">
        <f>F13+F14-F18</f>
        <v>6094.6800000000076</v>
      </c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</row>
    <row r="27" spans="1:19" s="79" customFormat="1" ht="11.45" customHeight="1" x14ac:dyDescent="0.25">
      <c r="A27" s="80"/>
      <c r="B27" s="80"/>
      <c r="C27" s="80"/>
      <c r="D27" s="80"/>
      <c r="E27" s="80"/>
      <c r="F27" s="80"/>
    </row>
    <row r="28" spans="1:19" s="81" customFormat="1" ht="64.5" customHeight="1" x14ac:dyDescent="0.2">
      <c r="A28" s="220" t="s">
        <v>128</v>
      </c>
      <c r="B28" s="220"/>
      <c r="C28" s="220"/>
      <c r="D28" s="220"/>
    </row>
    <row r="29" spans="1:19" s="2" customFormat="1" ht="21.75" customHeight="1" x14ac:dyDescent="0.25">
      <c r="A29" s="221" t="s">
        <v>129</v>
      </c>
      <c r="B29" s="221"/>
      <c r="C29" s="221"/>
      <c r="D29" s="221"/>
    </row>
    <row r="30" spans="1:19" s="2" customFormat="1" ht="22.5" customHeight="1" x14ac:dyDescent="0.25">
      <c r="A30" s="220" t="s">
        <v>74</v>
      </c>
      <c r="B30" s="220"/>
      <c r="C30" s="220"/>
      <c r="D30" s="220"/>
    </row>
    <row r="31" spans="1:19" s="2" customFormat="1" ht="22.5" customHeight="1" x14ac:dyDescent="0.25">
      <c r="A31" s="220" t="s">
        <v>75</v>
      </c>
      <c r="B31" s="220"/>
      <c r="C31" s="220"/>
      <c r="D31" s="51"/>
    </row>
  </sheetData>
  <mergeCells count="25">
    <mergeCell ref="A31:C31"/>
    <mergeCell ref="A24:E24"/>
    <mergeCell ref="A23:E23"/>
    <mergeCell ref="A25:E25"/>
    <mergeCell ref="A26:E26"/>
    <mergeCell ref="A28:D28"/>
    <mergeCell ref="A29:D29"/>
    <mergeCell ref="A30:D30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view="pageBreakPreview" topLeftCell="A28" zoomScale="60" zoomScaleNormal="100" workbookViewId="0">
      <selection activeCell="A59" sqref="A59:XFD60"/>
    </sheetView>
  </sheetViews>
  <sheetFormatPr defaultRowHeight="15" x14ac:dyDescent="0.25"/>
  <cols>
    <col min="1" max="1" width="53.42578125" style="100" customWidth="1"/>
    <col min="2" max="2" width="13.85546875" style="146" customWidth="1"/>
    <col min="3" max="3" width="11.7109375" style="147" customWidth="1"/>
    <col min="4" max="4" width="17.5703125" style="146" customWidth="1"/>
    <col min="5" max="5" width="14.7109375" style="146" customWidth="1"/>
    <col min="6" max="255" width="9.140625" style="100"/>
    <col min="256" max="256" width="8.7109375" style="100" customWidth="1"/>
    <col min="257" max="257" width="31.5703125" style="100" customWidth="1"/>
    <col min="258" max="258" width="13.85546875" style="100" customWidth="1"/>
    <col min="259" max="259" width="19.140625" style="100" customWidth="1"/>
    <col min="260" max="260" width="17.5703125" style="100" customWidth="1"/>
    <col min="261" max="261" width="14.7109375" style="100" customWidth="1"/>
    <col min="262" max="511" width="9.140625" style="100"/>
    <col min="512" max="512" width="8.7109375" style="100" customWidth="1"/>
    <col min="513" max="513" width="31.5703125" style="100" customWidth="1"/>
    <col min="514" max="514" width="13.85546875" style="100" customWidth="1"/>
    <col min="515" max="515" width="19.140625" style="100" customWidth="1"/>
    <col min="516" max="516" width="17.5703125" style="100" customWidth="1"/>
    <col min="517" max="517" width="14.7109375" style="100" customWidth="1"/>
    <col min="518" max="767" width="9.140625" style="100"/>
    <col min="768" max="768" width="8.7109375" style="100" customWidth="1"/>
    <col min="769" max="769" width="31.5703125" style="100" customWidth="1"/>
    <col min="770" max="770" width="13.85546875" style="100" customWidth="1"/>
    <col min="771" max="771" width="19.140625" style="100" customWidth="1"/>
    <col min="772" max="772" width="17.5703125" style="100" customWidth="1"/>
    <col min="773" max="773" width="14.7109375" style="100" customWidth="1"/>
    <col min="774" max="1023" width="9.140625" style="100"/>
    <col min="1024" max="1024" width="8.7109375" style="100" customWidth="1"/>
    <col min="1025" max="1025" width="31.5703125" style="100" customWidth="1"/>
    <col min="1026" max="1026" width="13.85546875" style="100" customWidth="1"/>
    <col min="1027" max="1027" width="19.140625" style="100" customWidth="1"/>
    <col min="1028" max="1028" width="17.5703125" style="100" customWidth="1"/>
    <col min="1029" max="1029" width="14.7109375" style="100" customWidth="1"/>
    <col min="1030" max="1279" width="9.140625" style="100"/>
    <col min="1280" max="1280" width="8.7109375" style="100" customWidth="1"/>
    <col min="1281" max="1281" width="31.5703125" style="100" customWidth="1"/>
    <col min="1282" max="1282" width="13.85546875" style="100" customWidth="1"/>
    <col min="1283" max="1283" width="19.140625" style="100" customWidth="1"/>
    <col min="1284" max="1284" width="17.5703125" style="100" customWidth="1"/>
    <col min="1285" max="1285" width="14.7109375" style="100" customWidth="1"/>
    <col min="1286" max="1535" width="9.140625" style="100"/>
    <col min="1536" max="1536" width="8.7109375" style="100" customWidth="1"/>
    <col min="1537" max="1537" width="31.5703125" style="100" customWidth="1"/>
    <col min="1538" max="1538" width="13.85546875" style="100" customWidth="1"/>
    <col min="1539" max="1539" width="19.140625" style="100" customWidth="1"/>
    <col min="1540" max="1540" width="17.5703125" style="100" customWidth="1"/>
    <col min="1541" max="1541" width="14.7109375" style="100" customWidth="1"/>
    <col min="1542" max="1791" width="9.140625" style="100"/>
    <col min="1792" max="1792" width="8.7109375" style="100" customWidth="1"/>
    <col min="1793" max="1793" width="31.5703125" style="100" customWidth="1"/>
    <col min="1794" max="1794" width="13.85546875" style="100" customWidth="1"/>
    <col min="1795" max="1795" width="19.140625" style="100" customWidth="1"/>
    <col min="1796" max="1796" width="17.5703125" style="100" customWidth="1"/>
    <col min="1797" max="1797" width="14.7109375" style="100" customWidth="1"/>
    <col min="1798" max="2047" width="9.140625" style="100"/>
    <col min="2048" max="2048" width="8.7109375" style="100" customWidth="1"/>
    <col min="2049" max="2049" width="31.5703125" style="100" customWidth="1"/>
    <col min="2050" max="2050" width="13.85546875" style="100" customWidth="1"/>
    <col min="2051" max="2051" width="19.140625" style="100" customWidth="1"/>
    <col min="2052" max="2052" width="17.5703125" style="100" customWidth="1"/>
    <col min="2053" max="2053" width="14.7109375" style="100" customWidth="1"/>
    <col min="2054" max="2303" width="9.140625" style="100"/>
    <col min="2304" max="2304" width="8.7109375" style="100" customWidth="1"/>
    <col min="2305" max="2305" width="31.5703125" style="100" customWidth="1"/>
    <col min="2306" max="2306" width="13.85546875" style="100" customWidth="1"/>
    <col min="2307" max="2307" width="19.140625" style="100" customWidth="1"/>
    <col min="2308" max="2308" width="17.5703125" style="100" customWidth="1"/>
    <col min="2309" max="2309" width="14.7109375" style="100" customWidth="1"/>
    <col min="2310" max="2559" width="9.140625" style="100"/>
    <col min="2560" max="2560" width="8.7109375" style="100" customWidth="1"/>
    <col min="2561" max="2561" width="31.5703125" style="100" customWidth="1"/>
    <col min="2562" max="2562" width="13.85546875" style="100" customWidth="1"/>
    <col min="2563" max="2563" width="19.140625" style="100" customWidth="1"/>
    <col min="2564" max="2564" width="17.5703125" style="100" customWidth="1"/>
    <col min="2565" max="2565" width="14.7109375" style="100" customWidth="1"/>
    <col min="2566" max="2815" width="9.140625" style="100"/>
    <col min="2816" max="2816" width="8.7109375" style="100" customWidth="1"/>
    <col min="2817" max="2817" width="31.5703125" style="100" customWidth="1"/>
    <col min="2818" max="2818" width="13.85546875" style="100" customWidth="1"/>
    <col min="2819" max="2819" width="19.140625" style="100" customWidth="1"/>
    <col min="2820" max="2820" width="17.5703125" style="100" customWidth="1"/>
    <col min="2821" max="2821" width="14.7109375" style="100" customWidth="1"/>
    <col min="2822" max="3071" width="9.140625" style="100"/>
    <col min="3072" max="3072" width="8.7109375" style="100" customWidth="1"/>
    <col min="3073" max="3073" width="31.5703125" style="100" customWidth="1"/>
    <col min="3074" max="3074" width="13.85546875" style="100" customWidth="1"/>
    <col min="3075" max="3075" width="19.140625" style="100" customWidth="1"/>
    <col min="3076" max="3076" width="17.5703125" style="100" customWidth="1"/>
    <col min="3077" max="3077" width="14.7109375" style="100" customWidth="1"/>
    <col min="3078" max="3327" width="9.140625" style="100"/>
    <col min="3328" max="3328" width="8.7109375" style="100" customWidth="1"/>
    <col min="3329" max="3329" width="31.5703125" style="100" customWidth="1"/>
    <col min="3330" max="3330" width="13.85546875" style="100" customWidth="1"/>
    <col min="3331" max="3331" width="19.140625" style="100" customWidth="1"/>
    <col min="3332" max="3332" width="17.5703125" style="100" customWidth="1"/>
    <col min="3333" max="3333" width="14.7109375" style="100" customWidth="1"/>
    <col min="3334" max="3583" width="9.140625" style="100"/>
    <col min="3584" max="3584" width="8.7109375" style="100" customWidth="1"/>
    <col min="3585" max="3585" width="31.5703125" style="100" customWidth="1"/>
    <col min="3586" max="3586" width="13.85546875" style="100" customWidth="1"/>
    <col min="3587" max="3587" width="19.140625" style="100" customWidth="1"/>
    <col min="3588" max="3588" width="17.5703125" style="100" customWidth="1"/>
    <col min="3589" max="3589" width="14.7109375" style="100" customWidth="1"/>
    <col min="3590" max="3839" width="9.140625" style="100"/>
    <col min="3840" max="3840" width="8.7109375" style="100" customWidth="1"/>
    <col min="3841" max="3841" width="31.5703125" style="100" customWidth="1"/>
    <col min="3842" max="3842" width="13.85546875" style="100" customWidth="1"/>
    <col min="3843" max="3843" width="19.140625" style="100" customWidth="1"/>
    <col min="3844" max="3844" width="17.5703125" style="100" customWidth="1"/>
    <col min="3845" max="3845" width="14.7109375" style="100" customWidth="1"/>
    <col min="3846" max="4095" width="9.140625" style="100"/>
    <col min="4096" max="4096" width="8.7109375" style="100" customWidth="1"/>
    <col min="4097" max="4097" width="31.5703125" style="100" customWidth="1"/>
    <col min="4098" max="4098" width="13.85546875" style="100" customWidth="1"/>
    <col min="4099" max="4099" width="19.140625" style="100" customWidth="1"/>
    <col min="4100" max="4100" width="17.5703125" style="100" customWidth="1"/>
    <col min="4101" max="4101" width="14.7109375" style="100" customWidth="1"/>
    <col min="4102" max="4351" width="9.140625" style="100"/>
    <col min="4352" max="4352" width="8.7109375" style="100" customWidth="1"/>
    <col min="4353" max="4353" width="31.5703125" style="100" customWidth="1"/>
    <col min="4354" max="4354" width="13.85546875" style="100" customWidth="1"/>
    <col min="4355" max="4355" width="19.140625" style="100" customWidth="1"/>
    <col min="4356" max="4356" width="17.5703125" style="100" customWidth="1"/>
    <col min="4357" max="4357" width="14.7109375" style="100" customWidth="1"/>
    <col min="4358" max="4607" width="9.140625" style="100"/>
    <col min="4608" max="4608" width="8.7109375" style="100" customWidth="1"/>
    <col min="4609" max="4609" width="31.5703125" style="100" customWidth="1"/>
    <col min="4610" max="4610" width="13.85546875" style="100" customWidth="1"/>
    <col min="4611" max="4611" width="19.140625" style="100" customWidth="1"/>
    <col min="4612" max="4612" width="17.5703125" style="100" customWidth="1"/>
    <col min="4613" max="4613" width="14.7109375" style="100" customWidth="1"/>
    <col min="4614" max="4863" width="9.140625" style="100"/>
    <col min="4864" max="4864" width="8.7109375" style="100" customWidth="1"/>
    <col min="4865" max="4865" width="31.5703125" style="100" customWidth="1"/>
    <col min="4866" max="4866" width="13.85546875" style="100" customWidth="1"/>
    <col min="4867" max="4867" width="19.140625" style="100" customWidth="1"/>
    <col min="4868" max="4868" width="17.5703125" style="100" customWidth="1"/>
    <col min="4869" max="4869" width="14.7109375" style="100" customWidth="1"/>
    <col min="4870" max="5119" width="9.140625" style="100"/>
    <col min="5120" max="5120" width="8.7109375" style="100" customWidth="1"/>
    <col min="5121" max="5121" width="31.5703125" style="100" customWidth="1"/>
    <col min="5122" max="5122" width="13.85546875" style="100" customWidth="1"/>
    <col min="5123" max="5123" width="19.140625" style="100" customWidth="1"/>
    <col min="5124" max="5124" width="17.5703125" style="100" customWidth="1"/>
    <col min="5125" max="5125" width="14.7109375" style="100" customWidth="1"/>
    <col min="5126" max="5375" width="9.140625" style="100"/>
    <col min="5376" max="5376" width="8.7109375" style="100" customWidth="1"/>
    <col min="5377" max="5377" width="31.5703125" style="100" customWidth="1"/>
    <col min="5378" max="5378" width="13.85546875" style="100" customWidth="1"/>
    <col min="5379" max="5379" width="19.140625" style="100" customWidth="1"/>
    <col min="5380" max="5380" width="17.5703125" style="100" customWidth="1"/>
    <col min="5381" max="5381" width="14.7109375" style="100" customWidth="1"/>
    <col min="5382" max="5631" width="9.140625" style="100"/>
    <col min="5632" max="5632" width="8.7109375" style="100" customWidth="1"/>
    <col min="5633" max="5633" width="31.5703125" style="100" customWidth="1"/>
    <col min="5634" max="5634" width="13.85546875" style="100" customWidth="1"/>
    <col min="5635" max="5635" width="19.140625" style="100" customWidth="1"/>
    <col min="5636" max="5636" width="17.5703125" style="100" customWidth="1"/>
    <col min="5637" max="5637" width="14.7109375" style="100" customWidth="1"/>
    <col min="5638" max="5887" width="9.140625" style="100"/>
    <col min="5888" max="5888" width="8.7109375" style="100" customWidth="1"/>
    <col min="5889" max="5889" width="31.5703125" style="100" customWidth="1"/>
    <col min="5890" max="5890" width="13.85546875" style="100" customWidth="1"/>
    <col min="5891" max="5891" width="19.140625" style="100" customWidth="1"/>
    <col min="5892" max="5892" width="17.5703125" style="100" customWidth="1"/>
    <col min="5893" max="5893" width="14.7109375" style="100" customWidth="1"/>
    <col min="5894" max="6143" width="9.140625" style="100"/>
    <col min="6144" max="6144" width="8.7109375" style="100" customWidth="1"/>
    <col min="6145" max="6145" width="31.5703125" style="100" customWidth="1"/>
    <col min="6146" max="6146" width="13.85546875" style="100" customWidth="1"/>
    <col min="6147" max="6147" width="19.140625" style="100" customWidth="1"/>
    <col min="6148" max="6148" width="17.5703125" style="100" customWidth="1"/>
    <col min="6149" max="6149" width="14.7109375" style="100" customWidth="1"/>
    <col min="6150" max="6399" width="9.140625" style="100"/>
    <col min="6400" max="6400" width="8.7109375" style="100" customWidth="1"/>
    <col min="6401" max="6401" width="31.5703125" style="100" customWidth="1"/>
    <col min="6402" max="6402" width="13.85546875" style="100" customWidth="1"/>
    <col min="6403" max="6403" width="19.140625" style="100" customWidth="1"/>
    <col min="6404" max="6404" width="17.5703125" style="100" customWidth="1"/>
    <col min="6405" max="6405" width="14.7109375" style="100" customWidth="1"/>
    <col min="6406" max="6655" width="9.140625" style="100"/>
    <col min="6656" max="6656" width="8.7109375" style="100" customWidth="1"/>
    <col min="6657" max="6657" width="31.5703125" style="100" customWidth="1"/>
    <col min="6658" max="6658" width="13.85546875" style="100" customWidth="1"/>
    <col min="6659" max="6659" width="19.140625" style="100" customWidth="1"/>
    <col min="6660" max="6660" width="17.5703125" style="100" customWidth="1"/>
    <col min="6661" max="6661" width="14.7109375" style="100" customWidth="1"/>
    <col min="6662" max="6911" width="9.140625" style="100"/>
    <col min="6912" max="6912" width="8.7109375" style="100" customWidth="1"/>
    <col min="6913" max="6913" width="31.5703125" style="100" customWidth="1"/>
    <col min="6914" max="6914" width="13.85546875" style="100" customWidth="1"/>
    <col min="6915" max="6915" width="19.140625" style="100" customWidth="1"/>
    <col min="6916" max="6916" width="17.5703125" style="100" customWidth="1"/>
    <col min="6917" max="6917" width="14.7109375" style="100" customWidth="1"/>
    <col min="6918" max="7167" width="9.140625" style="100"/>
    <col min="7168" max="7168" width="8.7109375" style="100" customWidth="1"/>
    <col min="7169" max="7169" width="31.5703125" style="100" customWidth="1"/>
    <col min="7170" max="7170" width="13.85546875" style="100" customWidth="1"/>
    <col min="7171" max="7171" width="19.140625" style="100" customWidth="1"/>
    <col min="7172" max="7172" width="17.5703125" style="100" customWidth="1"/>
    <col min="7173" max="7173" width="14.7109375" style="100" customWidth="1"/>
    <col min="7174" max="7423" width="9.140625" style="100"/>
    <col min="7424" max="7424" width="8.7109375" style="100" customWidth="1"/>
    <col min="7425" max="7425" width="31.5703125" style="100" customWidth="1"/>
    <col min="7426" max="7426" width="13.85546875" style="100" customWidth="1"/>
    <col min="7427" max="7427" width="19.140625" style="100" customWidth="1"/>
    <col min="7428" max="7428" width="17.5703125" style="100" customWidth="1"/>
    <col min="7429" max="7429" width="14.7109375" style="100" customWidth="1"/>
    <col min="7430" max="7679" width="9.140625" style="100"/>
    <col min="7680" max="7680" width="8.7109375" style="100" customWidth="1"/>
    <col min="7681" max="7681" width="31.5703125" style="100" customWidth="1"/>
    <col min="7682" max="7682" width="13.85546875" style="100" customWidth="1"/>
    <col min="7683" max="7683" width="19.140625" style="100" customWidth="1"/>
    <col min="7684" max="7684" width="17.5703125" style="100" customWidth="1"/>
    <col min="7685" max="7685" width="14.7109375" style="100" customWidth="1"/>
    <col min="7686" max="7935" width="9.140625" style="100"/>
    <col min="7936" max="7936" width="8.7109375" style="100" customWidth="1"/>
    <col min="7937" max="7937" width="31.5703125" style="100" customWidth="1"/>
    <col min="7938" max="7938" width="13.85546875" style="100" customWidth="1"/>
    <col min="7939" max="7939" width="19.140625" style="100" customWidth="1"/>
    <col min="7940" max="7940" width="17.5703125" style="100" customWidth="1"/>
    <col min="7941" max="7941" width="14.7109375" style="100" customWidth="1"/>
    <col min="7942" max="8191" width="9.140625" style="100"/>
    <col min="8192" max="8192" width="8.7109375" style="100" customWidth="1"/>
    <col min="8193" max="8193" width="31.5703125" style="100" customWidth="1"/>
    <col min="8194" max="8194" width="13.85546875" style="100" customWidth="1"/>
    <col min="8195" max="8195" width="19.140625" style="100" customWidth="1"/>
    <col min="8196" max="8196" width="17.5703125" style="100" customWidth="1"/>
    <col min="8197" max="8197" width="14.7109375" style="100" customWidth="1"/>
    <col min="8198" max="8447" width="9.140625" style="100"/>
    <col min="8448" max="8448" width="8.7109375" style="100" customWidth="1"/>
    <col min="8449" max="8449" width="31.5703125" style="100" customWidth="1"/>
    <col min="8450" max="8450" width="13.85546875" style="100" customWidth="1"/>
    <col min="8451" max="8451" width="19.140625" style="100" customWidth="1"/>
    <col min="8452" max="8452" width="17.5703125" style="100" customWidth="1"/>
    <col min="8453" max="8453" width="14.7109375" style="100" customWidth="1"/>
    <col min="8454" max="8703" width="9.140625" style="100"/>
    <col min="8704" max="8704" width="8.7109375" style="100" customWidth="1"/>
    <col min="8705" max="8705" width="31.5703125" style="100" customWidth="1"/>
    <col min="8706" max="8706" width="13.85546875" style="100" customWidth="1"/>
    <col min="8707" max="8707" width="19.140625" style="100" customWidth="1"/>
    <col min="8708" max="8708" width="17.5703125" style="100" customWidth="1"/>
    <col min="8709" max="8709" width="14.7109375" style="100" customWidth="1"/>
    <col min="8710" max="8959" width="9.140625" style="100"/>
    <col min="8960" max="8960" width="8.7109375" style="100" customWidth="1"/>
    <col min="8961" max="8961" width="31.5703125" style="100" customWidth="1"/>
    <col min="8962" max="8962" width="13.85546875" style="100" customWidth="1"/>
    <col min="8963" max="8963" width="19.140625" style="100" customWidth="1"/>
    <col min="8964" max="8964" width="17.5703125" style="100" customWidth="1"/>
    <col min="8965" max="8965" width="14.7109375" style="100" customWidth="1"/>
    <col min="8966" max="9215" width="9.140625" style="100"/>
    <col min="9216" max="9216" width="8.7109375" style="100" customWidth="1"/>
    <col min="9217" max="9217" width="31.5703125" style="100" customWidth="1"/>
    <col min="9218" max="9218" width="13.85546875" style="100" customWidth="1"/>
    <col min="9219" max="9219" width="19.140625" style="100" customWidth="1"/>
    <col min="9220" max="9220" width="17.5703125" style="100" customWidth="1"/>
    <col min="9221" max="9221" width="14.7109375" style="100" customWidth="1"/>
    <col min="9222" max="9471" width="9.140625" style="100"/>
    <col min="9472" max="9472" width="8.7109375" style="100" customWidth="1"/>
    <col min="9473" max="9473" width="31.5703125" style="100" customWidth="1"/>
    <col min="9474" max="9474" width="13.85546875" style="100" customWidth="1"/>
    <col min="9475" max="9475" width="19.140625" style="100" customWidth="1"/>
    <col min="9476" max="9476" width="17.5703125" style="100" customWidth="1"/>
    <col min="9477" max="9477" width="14.7109375" style="100" customWidth="1"/>
    <col min="9478" max="9727" width="9.140625" style="100"/>
    <col min="9728" max="9728" width="8.7109375" style="100" customWidth="1"/>
    <col min="9729" max="9729" width="31.5703125" style="100" customWidth="1"/>
    <col min="9730" max="9730" width="13.85546875" style="100" customWidth="1"/>
    <col min="9731" max="9731" width="19.140625" style="100" customWidth="1"/>
    <col min="9732" max="9732" width="17.5703125" style="100" customWidth="1"/>
    <col min="9733" max="9733" width="14.7109375" style="100" customWidth="1"/>
    <col min="9734" max="9983" width="9.140625" style="100"/>
    <col min="9984" max="9984" width="8.7109375" style="100" customWidth="1"/>
    <col min="9985" max="9985" width="31.5703125" style="100" customWidth="1"/>
    <col min="9986" max="9986" width="13.85546875" style="100" customWidth="1"/>
    <col min="9987" max="9987" width="19.140625" style="100" customWidth="1"/>
    <col min="9988" max="9988" width="17.5703125" style="100" customWidth="1"/>
    <col min="9989" max="9989" width="14.7109375" style="100" customWidth="1"/>
    <col min="9990" max="10239" width="9.140625" style="100"/>
    <col min="10240" max="10240" width="8.7109375" style="100" customWidth="1"/>
    <col min="10241" max="10241" width="31.5703125" style="100" customWidth="1"/>
    <col min="10242" max="10242" width="13.85546875" style="100" customWidth="1"/>
    <col min="10243" max="10243" width="19.140625" style="100" customWidth="1"/>
    <col min="10244" max="10244" width="17.5703125" style="100" customWidth="1"/>
    <col min="10245" max="10245" width="14.7109375" style="100" customWidth="1"/>
    <col min="10246" max="10495" width="9.140625" style="100"/>
    <col min="10496" max="10496" width="8.7109375" style="100" customWidth="1"/>
    <col min="10497" max="10497" width="31.5703125" style="100" customWidth="1"/>
    <col min="10498" max="10498" width="13.85546875" style="100" customWidth="1"/>
    <col min="10499" max="10499" width="19.140625" style="100" customWidth="1"/>
    <col min="10500" max="10500" width="17.5703125" style="100" customWidth="1"/>
    <col min="10501" max="10501" width="14.7109375" style="100" customWidth="1"/>
    <col min="10502" max="10751" width="9.140625" style="100"/>
    <col min="10752" max="10752" width="8.7109375" style="100" customWidth="1"/>
    <col min="10753" max="10753" width="31.5703125" style="100" customWidth="1"/>
    <col min="10754" max="10754" width="13.85546875" style="100" customWidth="1"/>
    <col min="10755" max="10755" width="19.140625" style="100" customWidth="1"/>
    <col min="10756" max="10756" width="17.5703125" style="100" customWidth="1"/>
    <col min="10757" max="10757" width="14.7109375" style="100" customWidth="1"/>
    <col min="10758" max="11007" width="9.140625" style="100"/>
    <col min="11008" max="11008" width="8.7109375" style="100" customWidth="1"/>
    <col min="11009" max="11009" width="31.5703125" style="100" customWidth="1"/>
    <col min="11010" max="11010" width="13.85546875" style="100" customWidth="1"/>
    <col min="11011" max="11011" width="19.140625" style="100" customWidth="1"/>
    <col min="11012" max="11012" width="17.5703125" style="100" customWidth="1"/>
    <col min="11013" max="11013" width="14.7109375" style="100" customWidth="1"/>
    <col min="11014" max="11263" width="9.140625" style="100"/>
    <col min="11264" max="11264" width="8.7109375" style="100" customWidth="1"/>
    <col min="11265" max="11265" width="31.5703125" style="100" customWidth="1"/>
    <col min="11266" max="11266" width="13.85546875" style="100" customWidth="1"/>
    <col min="11267" max="11267" width="19.140625" style="100" customWidth="1"/>
    <col min="11268" max="11268" width="17.5703125" style="100" customWidth="1"/>
    <col min="11269" max="11269" width="14.7109375" style="100" customWidth="1"/>
    <col min="11270" max="11519" width="9.140625" style="100"/>
    <col min="11520" max="11520" width="8.7109375" style="100" customWidth="1"/>
    <col min="11521" max="11521" width="31.5703125" style="100" customWidth="1"/>
    <col min="11522" max="11522" width="13.85546875" style="100" customWidth="1"/>
    <col min="11523" max="11523" width="19.140625" style="100" customWidth="1"/>
    <col min="11524" max="11524" width="17.5703125" style="100" customWidth="1"/>
    <col min="11525" max="11525" width="14.7109375" style="100" customWidth="1"/>
    <col min="11526" max="11775" width="9.140625" style="100"/>
    <col min="11776" max="11776" width="8.7109375" style="100" customWidth="1"/>
    <col min="11777" max="11777" width="31.5703125" style="100" customWidth="1"/>
    <col min="11778" max="11778" width="13.85546875" style="100" customWidth="1"/>
    <col min="11779" max="11779" width="19.140625" style="100" customWidth="1"/>
    <col min="11780" max="11780" width="17.5703125" style="100" customWidth="1"/>
    <col min="11781" max="11781" width="14.7109375" style="100" customWidth="1"/>
    <col min="11782" max="12031" width="9.140625" style="100"/>
    <col min="12032" max="12032" width="8.7109375" style="100" customWidth="1"/>
    <col min="12033" max="12033" width="31.5703125" style="100" customWidth="1"/>
    <col min="12034" max="12034" width="13.85546875" style="100" customWidth="1"/>
    <col min="12035" max="12035" width="19.140625" style="100" customWidth="1"/>
    <col min="12036" max="12036" width="17.5703125" style="100" customWidth="1"/>
    <col min="12037" max="12037" width="14.7109375" style="100" customWidth="1"/>
    <col min="12038" max="12287" width="9.140625" style="100"/>
    <col min="12288" max="12288" width="8.7109375" style="100" customWidth="1"/>
    <col min="12289" max="12289" width="31.5703125" style="100" customWidth="1"/>
    <col min="12290" max="12290" width="13.85546875" style="100" customWidth="1"/>
    <col min="12291" max="12291" width="19.140625" style="100" customWidth="1"/>
    <col min="12292" max="12292" width="17.5703125" style="100" customWidth="1"/>
    <col min="12293" max="12293" width="14.7109375" style="100" customWidth="1"/>
    <col min="12294" max="12543" width="9.140625" style="100"/>
    <col min="12544" max="12544" width="8.7109375" style="100" customWidth="1"/>
    <col min="12545" max="12545" width="31.5703125" style="100" customWidth="1"/>
    <col min="12546" max="12546" width="13.85546875" style="100" customWidth="1"/>
    <col min="12547" max="12547" width="19.140625" style="100" customWidth="1"/>
    <col min="12548" max="12548" width="17.5703125" style="100" customWidth="1"/>
    <col min="12549" max="12549" width="14.7109375" style="100" customWidth="1"/>
    <col min="12550" max="12799" width="9.140625" style="100"/>
    <col min="12800" max="12800" width="8.7109375" style="100" customWidth="1"/>
    <col min="12801" max="12801" width="31.5703125" style="100" customWidth="1"/>
    <col min="12802" max="12802" width="13.85546875" style="100" customWidth="1"/>
    <col min="12803" max="12803" width="19.140625" style="100" customWidth="1"/>
    <col min="12804" max="12804" width="17.5703125" style="100" customWidth="1"/>
    <col min="12805" max="12805" width="14.7109375" style="100" customWidth="1"/>
    <col min="12806" max="13055" width="9.140625" style="100"/>
    <col min="13056" max="13056" width="8.7109375" style="100" customWidth="1"/>
    <col min="13057" max="13057" width="31.5703125" style="100" customWidth="1"/>
    <col min="13058" max="13058" width="13.85546875" style="100" customWidth="1"/>
    <col min="13059" max="13059" width="19.140625" style="100" customWidth="1"/>
    <col min="13060" max="13060" width="17.5703125" style="100" customWidth="1"/>
    <col min="13061" max="13061" width="14.7109375" style="100" customWidth="1"/>
    <col min="13062" max="13311" width="9.140625" style="100"/>
    <col min="13312" max="13312" width="8.7109375" style="100" customWidth="1"/>
    <col min="13313" max="13313" width="31.5703125" style="100" customWidth="1"/>
    <col min="13314" max="13314" width="13.85546875" style="100" customWidth="1"/>
    <col min="13315" max="13315" width="19.140625" style="100" customWidth="1"/>
    <col min="13316" max="13316" width="17.5703125" style="100" customWidth="1"/>
    <col min="13317" max="13317" width="14.7109375" style="100" customWidth="1"/>
    <col min="13318" max="13567" width="9.140625" style="100"/>
    <col min="13568" max="13568" width="8.7109375" style="100" customWidth="1"/>
    <col min="13569" max="13569" width="31.5703125" style="100" customWidth="1"/>
    <col min="13570" max="13570" width="13.85546875" style="100" customWidth="1"/>
    <col min="13571" max="13571" width="19.140625" style="100" customWidth="1"/>
    <col min="13572" max="13572" width="17.5703125" style="100" customWidth="1"/>
    <col min="13573" max="13573" width="14.7109375" style="100" customWidth="1"/>
    <col min="13574" max="13823" width="9.140625" style="100"/>
    <col min="13824" max="13824" width="8.7109375" style="100" customWidth="1"/>
    <col min="13825" max="13825" width="31.5703125" style="100" customWidth="1"/>
    <col min="13826" max="13826" width="13.85546875" style="100" customWidth="1"/>
    <col min="13827" max="13827" width="19.140625" style="100" customWidth="1"/>
    <col min="13828" max="13828" width="17.5703125" style="100" customWidth="1"/>
    <col min="13829" max="13829" width="14.7109375" style="100" customWidth="1"/>
    <col min="13830" max="14079" width="9.140625" style="100"/>
    <col min="14080" max="14080" width="8.7109375" style="100" customWidth="1"/>
    <col min="14081" max="14081" width="31.5703125" style="100" customWidth="1"/>
    <col min="14082" max="14082" width="13.85546875" style="100" customWidth="1"/>
    <col min="14083" max="14083" width="19.140625" style="100" customWidth="1"/>
    <col min="14084" max="14084" width="17.5703125" style="100" customWidth="1"/>
    <col min="14085" max="14085" width="14.7109375" style="100" customWidth="1"/>
    <col min="14086" max="14335" width="9.140625" style="100"/>
    <col min="14336" max="14336" width="8.7109375" style="100" customWidth="1"/>
    <col min="14337" max="14337" width="31.5703125" style="100" customWidth="1"/>
    <col min="14338" max="14338" width="13.85546875" style="100" customWidth="1"/>
    <col min="14339" max="14339" width="19.140625" style="100" customWidth="1"/>
    <col min="14340" max="14340" width="17.5703125" style="100" customWidth="1"/>
    <col min="14341" max="14341" width="14.7109375" style="100" customWidth="1"/>
    <col min="14342" max="14591" width="9.140625" style="100"/>
    <col min="14592" max="14592" width="8.7109375" style="100" customWidth="1"/>
    <col min="14593" max="14593" width="31.5703125" style="100" customWidth="1"/>
    <col min="14594" max="14594" width="13.85546875" style="100" customWidth="1"/>
    <col min="14595" max="14595" width="19.140625" style="100" customWidth="1"/>
    <col min="14596" max="14596" width="17.5703125" style="100" customWidth="1"/>
    <col min="14597" max="14597" width="14.7109375" style="100" customWidth="1"/>
    <col min="14598" max="14847" width="9.140625" style="100"/>
    <col min="14848" max="14848" width="8.7109375" style="100" customWidth="1"/>
    <col min="14849" max="14849" width="31.5703125" style="100" customWidth="1"/>
    <col min="14850" max="14850" width="13.85546875" style="100" customWidth="1"/>
    <col min="14851" max="14851" width="19.140625" style="100" customWidth="1"/>
    <col min="14852" max="14852" width="17.5703125" style="100" customWidth="1"/>
    <col min="14853" max="14853" width="14.7109375" style="100" customWidth="1"/>
    <col min="14854" max="15103" width="9.140625" style="100"/>
    <col min="15104" max="15104" width="8.7109375" style="100" customWidth="1"/>
    <col min="15105" max="15105" width="31.5703125" style="100" customWidth="1"/>
    <col min="15106" max="15106" width="13.85546875" style="100" customWidth="1"/>
    <col min="15107" max="15107" width="19.140625" style="100" customWidth="1"/>
    <col min="15108" max="15108" width="17.5703125" style="100" customWidth="1"/>
    <col min="15109" max="15109" width="14.7109375" style="100" customWidth="1"/>
    <col min="15110" max="15359" width="9.140625" style="100"/>
    <col min="15360" max="15360" width="8.7109375" style="100" customWidth="1"/>
    <col min="15361" max="15361" width="31.5703125" style="100" customWidth="1"/>
    <col min="15362" max="15362" width="13.85546875" style="100" customWidth="1"/>
    <col min="15363" max="15363" width="19.140625" style="100" customWidth="1"/>
    <col min="15364" max="15364" width="17.5703125" style="100" customWidth="1"/>
    <col min="15365" max="15365" width="14.7109375" style="100" customWidth="1"/>
    <col min="15366" max="15615" width="9.140625" style="100"/>
    <col min="15616" max="15616" width="8.7109375" style="100" customWidth="1"/>
    <col min="15617" max="15617" width="31.5703125" style="100" customWidth="1"/>
    <col min="15618" max="15618" width="13.85546875" style="100" customWidth="1"/>
    <col min="15619" max="15619" width="19.140625" style="100" customWidth="1"/>
    <col min="15620" max="15620" width="17.5703125" style="100" customWidth="1"/>
    <col min="15621" max="15621" width="14.7109375" style="100" customWidth="1"/>
    <col min="15622" max="15871" width="9.140625" style="100"/>
    <col min="15872" max="15872" width="8.7109375" style="100" customWidth="1"/>
    <col min="15873" max="15873" width="31.5703125" style="100" customWidth="1"/>
    <col min="15874" max="15874" width="13.85546875" style="100" customWidth="1"/>
    <col min="15875" max="15875" width="19.140625" style="100" customWidth="1"/>
    <col min="15876" max="15876" width="17.5703125" style="100" customWidth="1"/>
    <col min="15877" max="15877" width="14.7109375" style="100" customWidth="1"/>
    <col min="15878" max="16127" width="9.140625" style="100"/>
    <col min="16128" max="16128" width="8.7109375" style="100" customWidth="1"/>
    <col min="16129" max="16129" width="31.5703125" style="100" customWidth="1"/>
    <col min="16130" max="16130" width="13.85546875" style="100" customWidth="1"/>
    <col min="16131" max="16131" width="19.140625" style="100" customWidth="1"/>
    <col min="16132" max="16132" width="17.5703125" style="100" customWidth="1"/>
    <col min="16133" max="16133" width="14.7109375" style="100" customWidth="1"/>
    <col min="16134" max="16384" width="9.140625" style="100"/>
  </cols>
  <sheetData>
    <row r="1" spans="1:5" ht="23.25" customHeight="1" x14ac:dyDescent="0.25">
      <c r="E1" s="147"/>
    </row>
    <row r="2" spans="1:5" x14ac:dyDescent="0.25">
      <c r="A2" s="100" t="s">
        <v>178</v>
      </c>
    </row>
    <row r="3" spans="1:5" ht="15.75" customHeight="1" x14ac:dyDescent="0.25">
      <c r="B3" s="139" t="s">
        <v>224</v>
      </c>
    </row>
    <row r="4" spans="1:5" x14ac:dyDescent="0.25">
      <c r="B4" s="139" t="s">
        <v>179</v>
      </c>
      <c r="C4" s="148"/>
      <c r="D4" s="139"/>
    </row>
    <row r="5" spans="1:5" x14ac:dyDescent="0.25">
      <c r="B5" s="139" t="s">
        <v>180</v>
      </c>
      <c r="C5" s="148"/>
      <c r="D5" s="139"/>
    </row>
    <row r="6" spans="1:5" ht="26.25" customHeight="1" x14ac:dyDescent="0.25">
      <c r="A6" s="138" t="s">
        <v>181</v>
      </c>
      <c r="E6" s="139" t="s">
        <v>182</v>
      </c>
    </row>
    <row r="8" spans="1:5" ht="28.5" customHeight="1" x14ac:dyDescent="0.25">
      <c r="A8" s="231" t="s">
        <v>225</v>
      </c>
      <c r="B8" s="231"/>
      <c r="C8" s="231"/>
      <c r="D8" s="231"/>
      <c r="E8" s="231"/>
    </row>
    <row r="9" spans="1:5" ht="30.75" customHeight="1" x14ac:dyDescent="0.25">
      <c r="A9" s="231" t="s">
        <v>183</v>
      </c>
      <c r="B9" s="231"/>
      <c r="C9" s="231"/>
      <c r="D9" s="231"/>
      <c r="E9" s="231"/>
    </row>
    <row r="10" spans="1:5" ht="27.75" customHeight="1" x14ac:dyDescent="0.25">
      <c r="A10" s="231" t="s">
        <v>184</v>
      </c>
      <c r="B10" s="231"/>
      <c r="C10" s="231"/>
      <c r="D10" s="231"/>
      <c r="E10" s="231"/>
    </row>
    <row r="11" spans="1:5" ht="30" customHeight="1" x14ac:dyDescent="0.25">
      <c r="A11" s="231" t="s">
        <v>185</v>
      </c>
      <c r="B11" s="231"/>
      <c r="C11" s="231"/>
      <c r="D11" s="231"/>
      <c r="E11" s="231"/>
    </row>
    <row r="12" spans="1:5" ht="29.25" customHeight="1" x14ac:dyDescent="0.25">
      <c r="A12" s="231" t="s">
        <v>186</v>
      </c>
      <c r="B12" s="231"/>
      <c r="C12" s="231"/>
      <c r="D12" s="231"/>
      <c r="E12" s="231"/>
    </row>
    <row r="13" spans="1:5" ht="28.5" customHeight="1" x14ac:dyDescent="0.25">
      <c r="A13" s="231" t="s">
        <v>187</v>
      </c>
      <c r="B13" s="231"/>
      <c r="C13" s="231"/>
      <c r="D13" s="231"/>
      <c r="E13" s="231"/>
    </row>
    <row r="14" spans="1:5" ht="15.75" customHeight="1" x14ac:dyDescent="0.25"/>
    <row r="15" spans="1:5" ht="150" x14ac:dyDescent="0.25">
      <c r="A15" s="142" t="s">
        <v>2</v>
      </c>
      <c r="B15" s="143" t="s">
        <v>189</v>
      </c>
      <c r="C15" s="143" t="s">
        <v>0</v>
      </c>
      <c r="D15" s="143" t="s">
        <v>188</v>
      </c>
      <c r="E15" s="143" t="s">
        <v>1</v>
      </c>
    </row>
    <row r="16" spans="1:5" s="102" customFormat="1" ht="14.25" x14ac:dyDescent="0.2">
      <c r="A16" s="149" t="s">
        <v>8</v>
      </c>
      <c r="B16" s="150"/>
      <c r="C16" s="150"/>
      <c r="D16" s="150"/>
      <c r="E16" s="150"/>
    </row>
    <row r="17" spans="1:5" x14ac:dyDescent="0.25">
      <c r="A17" s="144" t="s">
        <v>134</v>
      </c>
      <c r="B17" s="145" t="s">
        <v>47</v>
      </c>
      <c r="C17" s="143" t="s">
        <v>33</v>
      </c>
      <c r="D17" s="145">
        <v>0.13</v>
      </c>
      <c r="E17" s="145">
        <v>782.81</v>
      </c>
    </row>
    <row r="18" spans="1:5" s="102" customFormat="1" ht="28.5" x14ac:dyDescent="0.2">
      <c r="A18" s="149" t="s">
        <v>190</v>
      </c>
      <c r="B18" s="150"/>
      <c r="C18" s="150"/>
      <c r="D18" s="150"/>
      <c r="E18" s="150"/>
    </row>
    <row r="19" spans="1:5" ht="30" x14ac:dyDescent="0.25">
      <c r="A19" s="144" t="s">
        <v>191</v>
      </c>
      <c r="B19" s="145" t="s">
        <v>173</v>
      </c>
      <c r="C19" s="143" t="s">
        <v>34</v>
      </c>
      <c r="D19" s="145">
        <f>E19</f>
        <v>38057.96</v>
      </c>
      <c r="E19" s="145">
        <v>38057.96</v>
      </c>
    </row>
    <row r="20" spans="1:5" x14ac:dyDescent="0.25">
      <c r="A20" s="144" t="s">
        <v>192</v>
      </c>
      <c r="B20" s="145" t="s">
        <v>173</v>
      </c>
      <c r="C20" s="143" t="s">
        <v>34</v>
      </c>
      <c r="D20" s="145">
        <f t="shared" ref="D20:D21" si="0">E20</f>
        <v>351.4</v>
      </c>
      <c r="E20" s="145">
        <v>351.4</v>
      </c>
    </row>
    <row r="21" spans="1:5" ht="30" x14ac:dyDescent="0.25">
      <c r="A21" s="144" t="s">
        <v>193</v>
      </c>
      <c r="B21" s="145" t="s">
        <v>48</v>
      </c>
      <c r="C21" s="143" t="s">
        <v>33</v>
      </c>
      <c r="D21" s="145">
        <f t="shared" si="0"/>
        <v>102.5</v>
      </c>
      <c r="E21" s="145">
        <v>102.5</v>
      </c>
    </row>
    <row r="22" spans="1:5" s="102" customFormat="1" ht="28.5" x14ac:dyDescent="0.2">
      <c r="A22" s="149" t="s">
        <v>194</v>
      </c>
      <c r="B22" s="150"/>
      <c r="C22" s="150"/>
      <c r="D22" s="150"/>
      <c r="E22" s="150"/>
    </row>
    <row r="23" spans="1:5" ht="30" x14ac:dyDescent="0.25">
      <c r="A23" s="144" t="s">
        <v>195</v>
      </c>
      <c r="B23" s="145">
        <v>0.22500000000000001</v>
      </c>
      <c r="C23" s="143" t="s">
        <v>196</v>
      </c>
      <c r="D23" s="145">
        <f>E23/B23</f>
        <v>21725.422222222223</v>
      </c>
      <c r="E23" s="145">
        <v>4888.22</v>
      </c>
    </row>
    <row r="24" spans="1:5" ht="30" x14ac:dyDescent="0.25">
      <c r="A24" s="144" t="s">
        <v>197</v>
      </c>
      <c r="B24" s="145">
        <v>4.3999999999999997E-2</v>
      </c>
      <c r="C24" s="143" t="s">
        <v>38</v>
      </c>
      <c r="D24" s="145">
        <f t="shared" ref="D24:D56" si="1">E24/B24</f>
        <v>55835.227272727279</v>
      </c>
      <c r="E24" s="145">
        <v>2456.75</v>
      </c>
    </row>
    <row r="25" spans="1:5" ht="30" x14ac:dyDescent="0.25">
      <c r="A25" s="144" t="s">
        <v>198</v>
      </c>
      <c r="B25" s="145">
        <v>4.3999999999999997E-2</v>
      </c>
      <c r="C25" s="143" t="s">
        <v>38</v>
      </c>
      <c r="D25" s="145">
        <f t="shared" si="1"/>
        <v>38352.727272727272</v>
      </c>
      <c r="E25" s="145">
        <v>1687.52</v>
      </c>
    </row>
    <row r="26" spans="1:5" ht="30" x14ac:dyDescent="0.25">
      <c r="A26" s="144" t="s">
        <v>199</v>
      </c>
      <c r="B26" s="145">
        <v>2</v>
      </c>
      <c r="C26" s="143" t="s">
        <v>35</v>
      </c>
      <c r="D26" s="145">
        <f t="shared" si="1"/>
        <v>303.72000000000003</v>
      </c>
      <c r="E26" s="145">
        <v>607.44000000000005</v>
      </c>
    </row>
    <row r="27" spans="1:5" x14ac:dyDescent="0.25">
      <c r="A27" s="144" t="s">
        <v>200</v>
      </c>
      <c r="B27" s="145">
        <v>0.03</v>
      </c>
      <c r="C27" s="143" t="s">
        <v>41</v>
      </c>
      <c r="D27" s="145">
        <f t="shared" si="1"/>
        <v>64805.666666666672</v>
      </c>
      <c r="E27" s="145">
        <v>1944.17</v>
      </c>
    </row>
    <row r="28" spans="1:5" x14ac:dyDescent="0.25">
      <c r="A28" s="144" t="s">
        <v>201</v>
      </c>
      <c r="B28" s="145">
        <v>0.01</v>
      </c>
      <c r="C28" s="143" t="s">
        <v>41</v>
      </c>
      <c r="D28" s="145">
        <f t="shared" si="1"/>
        <v>57932.000000000007</v>
      </c>
      <c r="E28" s="145">
        <v>579.32000000000005</v>
      </c>
    </row>
    <row r="29" spans="1:5" x14ac:dyDescent="0.25">
      <c r="A29" s="144" t="s">
        <v>142</v>
      </c>
      <c r="B29" s="145">
        <v>1</v>
      </c>
      <c r="C29" s="143" t="s">
        <v>36</v>
      </c>
      <c r="D29" s="145">
        <f t="shared" si="1"/>
        <v>91.38</v>
      </c>
      <c r="E29" s="145">
        <v>91.38</v>
      </c>
    </row>
    <row r="30" spans="1:5" x14ac:dyDescent="0.25">
      <c r="A30" s="144" t="s">
        <v>143</v>
      </c>
      <c r="B30" s="145">
        <v>1</v>
      </c>
      <c r="C30" s="143" t="s">
        <v>37</v>
      </c>
      <c r="D30" s="145">
        <f t="shared" si="1"/>
        <v>907.5</v>
      </c>
      <c r="E30" s="145">
        <v>907.5</v>
      </c>
    </row>
    <row r="31" spans="1:5" ht="30" x14ac:dyDescent="0.25">
      <c r="A31" s="144" t="s">
        <v>202</v>
      </c>
      <c r="B31" s="145">
        <v>1</v>
      </c>
      <c r="C31" s="143" t="s">
        <v>35</v>
      </c>
      <c r="D31" s="145">
        <f t="shared" si="1"/>
        <v>150.94</v>
      </c>
      <c r="E31" s="145">
        <v>150.94</v>
      </c>
    </row>
    <row r="32" spans="1:5" ht="30" x14ac:dyDescent="0.25">
      <c r="A32" s="144" t="s">
        <v>203</v>
      </c>
      <c r="B32" s="145">
        <v>2</v>
      </c>
      <c r="C32" s="143" t="s">
        <v>204</v>
      </c>
      <c r="D32" s="145">
        <f t="shared" si="1"/>
        <v>545.20000000000005</v>
      </c>
      <c r="E32" s="145">
        <v>1090.4000000000001</v>
      </c>
    </row>
    <row r="33" spans="1:5" ht="30" x14ac:dyDescent="0.25">
      <c r="A33" s="144" t="s">
        <v>205</v>
      </c>
      <c r="B33" s="145">
        <v>0.1</v>
      </c>
      <c r="C33" s="143" t="s">
        <v>39</v>
      </c>
      <c r="D33" s="145">
        <f t="shared" si="1"/>
        <v>1791.3</v>
      </c>
      <c r="E33" s="145">
        <v>179.13</v>
      </c>
    </row>
    <row r="34" spans="1:5" ht="30" x14ac:dyDescent="0.25">
      <c r="A34" s="144" t="s">
        <v>147</v>
      </c>
      <c r="B34" s="145">
        <v>0.03</v>
      </c>
      <c r="C34" s="143" t="s">
        <v>40</v>
      </c>
      <c r="D34" s="145">
        <f t="shared" si="1"/>
        <v>27195.666666666668</v>
      </c>
      <c r="E34" s="145">
        <v>815.87</v>
      </c>
    </row>
    <row r="35" spans="1:5" ht="30" x14ac:dyDescent="0.25">
      <c r="A35" s="144" t="s">
        <v>148</v>
      </c>
      <c r="B35" s="145">
        <v>0.86299999999999999</v>
      </c>
      <c r="C35" s="143" t="s">
        <v>39</v>
      </c>
      <c r="D35" s="145">
        <f t="shared" si="1"/>
        <v>1821.587485515643</v>
      </c>
      <c r="E35" s="145">
        <v>1572.03</v>
      </c>
    </row>
    <row r="36" spans="1:5" ht="30" x14ac:dyDescent="0.25">
      <c r="A36" s="144" t="s">
        <v>149</v>
      </c>
      <c r="B36" s="145">
        <v>1</v>
      </c>
      <c r="C36" s="143" t="s">
        <v>37</v>
      </c>
      <c r="D36" s="145">
        <f t="shared" si="1"/>
        <v>549.39</v>
      </c>
      <c r="E36" s="145">
        <v>549.39</v>
      </c>
    </row>
    <row r="37" spans="1:5" ht="30" x14ac:dyDescent="0.25">
      <c r="A37" s="144" t="s">
        <v>150</v>
      </c>
      <c r="B37" s="145">
        <v>4</v>
      </c>
      <c r="C37" s="143" t="s">
        <v>43</v>
      </c>
      <c r="D37" s="145">
        <f t="shared" si="1"/>
        <v>226.53749999999999</v>
      </c>
      <c r="E37" s="145">
        <v>906.15</v>
      </c>
    </row>
    <row r="38" spans="1:5" x14ac:dyDescent="0.25">
      <c r="A38" s="144" t="s">
        <v>151</v>
      </c>
      <c r="B38" s="145">
        <v>2</v>
      </c>
      <c r="C38" s="143" t="s">
        <v>36</v>
      </c>
      <c r="D38" s="145">
        <f t="shared" si="1"/>
        <v>73.19</v>
      </c>
      <c r="E38" s="145">
        <v>146.38</v>
      </c>
    </row>
    <row r="39" spans="1:5" x14ac:dyDescent="0.25">
      <c r="A39" s="144" t="s">
        <v>206</v>
      </c>
      <c r="B39" s="145">
        <v>1</v>
      </c>
      <c r="C39" s="143" t="s">
        <v>35</v>
      </c>
      <c r="D39" s="145">
        <f t="shared" si="1"/>
        <v>4440.0600000000004</v>
      </c>
      <c r="E39" s="145">
        <v>4440.0600000000004</v>
      </c>
    </row>
    <row r="40" spans="1:5" x14ac:dyDescent="0.25">
      <c r="A40" s="144" t="s">
        <v>153</v>
      </c>
      <c r="B40" s="145">
        <v>1</v>
      </c>
      <c r="C40" s="143" t="s">
        <v>37</v>
      </c>
      <c r="D40" s="145">
        <f t="shared" si="1"/>
        <v>2989.28</v>
      </c>
      <c r="E40" s="145">
        <v>2989.28</v>
      </c>
    </row>
    <row r="41" spans="1:5" x14ac:dyDescent="0.25">
      <c r="A41" s="144" t="s">
        <v>207</v>
      </c>
      <c r="B41" s="145">
        <v>2</v>
      </c>
      <c r="C41" s="143" t="s">
        <v>35</v>
      </c>
      <c r="D41" s="145">
        <f t="shared" si="1"/>
        <v>1358.62</v>
      </c>
      <c r="E41" s="145">
        <v>2717.24</v>
      </c>
    </row>
    <row r="42" spans="1:5" ht="30" x14ac:dyDescent="0.25">
      <c r="A42" s="144" t="s">
        <v>154</v>
      </c>
      <c r="B42" s="145">
        <v>1</v>
      </c>
      <c r="C42" s="143" t="s">
        <v>45</v>
      </c>
      <c r="D42" s="145">
        <f t="shared" si="1"/>
        <v>1174.1099999999999</v>
      </c>
      <c r="E42" s="145">
        <v>1174.1099999999999</v>
      </c>
    </row>
    <row r="43" spans="1:5" ht="30" x14ac:dyDescent="0.25">
      <c r="A43" s="144" t="s">
        <v>208</v>
      </c>
      <c r="B43" s="145">
        <v>1</v>
      </c>
      <c r="C43" s="143" t="s">
        <v>45</v>
      </c>
      <c r="D43" s="145">
        <f t="shared" si="1"/>
        <v>604.44000000000005</v>
      </c>
      <c r="E43" s="145">
        <v>604.44000000000005</v>
      </c>
    </row>
    <row r="44" spans="1:5" x14ac:dyDescent="0.25">
      <c r="A44" s="144" t="s">
        <v>155</v>
      </c>
      <c r="B44" s="145">
        <v>29</v>
      </c>
      <c r="C44" s="143" t="s">
        <v>45</v>
      </c>
      <c r="D44" s="145">
        <f t="shared" si="1"/>
        <v>271.49758620689659</v>
      </c>
      <c r="E44" s="145">
        <v>7873.43</v>
      </c>
    </row>
    <row r="45" spans="1:5" s="102" customFormat="1" ht="28.5" x14ac:dyDescent="0.2">
      <c r="A45" s="149" t="s">
        <v>209</v>
      </c>
      <c r="B45" s="150"/>
      <c r="C45" s="150"/>
      <c r="D45" s="145"/>
      <c r="E45" s="150"/>
    </row>
    <row r="46" spans="1:5" ht="30" x14ac:dyDescent="0.25">
      <c r="A46" s="144" t="s">
        <v>210</v>
      </c>
      <c r="B46" s="145">
        <v>0.126</v>
      </c>
      <c r="C46" s="143" t="s">
        <v>163</v>
      </c>
      <c r="D46" s="145">
        <f t="shared" si="1"/>
        <v>5405.396825396826</v>
      </c>
      <c r="E46" s="145">
        <v>681.08</v>
      </c>
    </row>
    <row r="47" spans="1:5" x14ac:dyDescent="0.25">
      <c r="A47" s="144" t="s">
        <v>211</v>
      </c>
      <c r="B47" s="145">
        <v>0.15</v>
      </c>
      <c r="C47" s="143" t="s">
        <v>38</v>
      </c>
      <c r="D47" s="145">
        <f t="shared" si="1"/>
        <v>21826.2</v>
      </c>
      <c r="E47" s="145">
        <v>3273.93</v>
      </c>
    </row>
    <row r="48" spans="1:5" ht="30" x14ac:dyDescent="0.25">
      <c r="A48" s="144" t="s">
        <v>212</v>
      </c>
      <c r="B48" s="145">
        <v>2.12</v>
      </c>
      <c r="C48" s="143" t="s">
        <v>34</v>
      </c>
      <c r="D48" s="145">
        <f t="shared" si="1"/>
        <v>975.23584905660368</v>
      </c>
      <c r="E48" s="145">
        <v>2067.5</v>
      </c>
    </row>
    <row r="49" spans="1:5" x14ac:dyDescent="0.25">
      <c r="A49" s="144" t="s">
        <v>213</v>
      </c>
      <c r="B49" s="145">
        <v>0.15</v>
      </c>
      <c r="C49" s="143" t="s">
        <v>38</v>
      </c>
      <c r="D49" s="145">
        <f t="shared" si="1"/>
        <v>39851.533333333333</v>
      </c>
      <c r="E49" s="145">
        <v>5977.73</v>
      </c>
    </row>
    <row r="50" spans="1:5" ht="30" x14ac:dyDescent="0.25">
      <c r="A50" s="144" t="s">
        <v>214</v>
      </c>
      <c r="B50" s="145">
        <v>0.433</v>
      </c>
      <c r="C50" s="143" t="s">
        <v>39</v>
      </c>
      <c r="D50" s="145">
        <f t="shared" si="1"/>
        <v>1814.6651270207853</v>
      </c>
      <c r="E50" s="145">
        <v>785.75</v>
      </c>
    </row>
    <row r="51" spans="1:5" ht="30" x14ac:dyDescent="0.25">
      <c r="A51" s="144" t="s">
        <v>156</v>
      </c>
      <c r="B51" s="145">
        <v>0.432</v>
      </c>
      <c r="C51" s="143" t="s">
        <v>39</v>
      </c>
      <c r="D51" s="145">
        <f t="shared" si="1"/>
        <v>1834.0740740740741</v>
      </c>
      <c r="E51" s="145">
        <v>792.32</v>
      </c>
    </row>
    <row r="52" spans="1:5" ht="30" x14ac:dyDescent="0.25">
      <c r="A52" s="144" t="s">
        <v>215</v>
      </c>
      <c r="B52" s="145">
        <v>15</v>
      </c>
      <c r="C52" s="143" t="s">
        <v>216</v>
      </c>
      <c r="D52" s="145">
        <f t="shared" si="1"/>
        <v>72.535333333333327</v>
      </c>
      <c r="E52" s="145">
        <v>1088.03</v>
      </c>
    </row>
    <row r="53" spans="1:5" ht="30" x14ac:dyDescent="0.25">
      <c r="A53" s="144" t="s">
        <v>158</v>
      </c>
      <c r="B53" s="145" t="s">
        <v>226</v>
      </c>
      <c r="C53" s="143" t="s">
        <v>39</v>
      </c>
      <c r="D53" s="145">
        <f>E53</f>
        <v>1050.3900000000001</v>
      </c>
      <c r="E53" s="145">
        <v>1050.3900000000001</v>
      </c>
    </row>
    <row r="54" spans="1:5" x14ac:dyDescent="0.25">
      <c r="A54" s="144" t="s">
        <v>217</v>
      </c>
      <c r="B54" s="145">
        <v>2</v>
      </c>
      <c r="C54" s="143" t="s">
        <v>35</v>
      </c>
      <c r="D54" s="145">
        <f t="shared" si="1"/>
        <v>847.63499999999999</v>
      </c>
      <c r="E54" s="145">
        <v>1695.27</v>
      </c>
    </row>
    <row r="55" spans="1:5" ht="30" x14ac:dyDescent="0.25">
      <c r="A55" s="144" t="s">
        <v>159</v>
      </c>
      <c r="B55" s="145">
        <v>0.01</v>
      </c>
      <c r="C55" s="143" t="s">
        <v>160</v>
      </c>
      <c r="D55" s="145">
        <f t="shared" si="1"/>
        <v>29554</v>
      </c>
      <c r="E55" s="145">
        <v>295.54000000000002</v>
      </c>
    </row>
    <row r="56" spans="1:5" ht="30" x14ac:dyDescent="0.25">
      <c r="A56" s="144" t="s">
        <v>218</v>
      </c>
      <c r="B56" s="145">
        <v>0.04</v>
      </c>
      <c r="C56" s="143" t="s">
        <v>41</v>
      </c>
      <c r="D56" s="145">
        <f t="shared" si="1"/>
        <v>47037.5</v>
      </c>
      <c r="E56" s="145">
        <v>1881.5</v>
      </c>
    </row>
    <row r="57" spans="1:5" s="102" customFormat="1" ht="28.5" x14ac:dyDescent="0.2">
      <c r="A57" s="149" t="s">
        <v>66</v>
      </c>
      <c r="B57" s="150"/>
      <c r="C57" s="150"/>
      <c r="D57" s="150"/>
      <c r="E57" s="150"/>
    </row>
    <row r="58" spans="1:5" ht="30" x14ac:dyDescent="0.25">
      <c r="A58" s="144" t="s">
        <v>141</v>
      </c>
      <c r="B58" s="145" t="s">
        <v>227</v>
      </c>
      <c r="C58" s="143" t="s">
        <v>33</v>
      </c>
      <c r="D58" s="145">
        <f>E58</f>
        <v>2575.1</v>
      </c>
      <c r="E58" s="145">
        <v>2575.1</v>
      </c>
    </row>
    <row r="59" spans="1:5" s="83" customFormat="1" ht="14.25" x14ac:dyDescent="0.2">
      <c r="A59" s="104" t="s">
        <v>32</v>
      </c>
      <c r="B59" s="92"/>
      <c r="C59" s="92"/>
      <c r="D59" s="93"/>
      <c r="E59" s="93"/>
    </row>
    <row r="60" spans="1:5" s="83" customFormat="1" x14ac:dyDescent="0.2">
      <c r="A60" s="105" t="s">
        <v>32</v>
      </c>
      <c r="B60" s="94" t="s">
        <v>47</v>
      </c>
      <c r="C60" s="94" t="s">
        <v>33</v>
      </c>
      <c r="D60" s="95">
        <f>E60</f>
        <v>9982.996000000001</v>
      </c>
      <c r="E60" s="95">
        <f>SUM(E16:E58)*10%</f>
        <v>9982.996000000001</v>
      </c>
    </row>
    <row r="61" spans="1:5" s="102" customFormat="1" ht="14.25" x14ac:dyDescent="0.2">
      <c r="A61" s="151" t="s">
        <v>51</v>
      </c>
      <c r="B61" s="152"/>
      <c r="C61" s="153"/>
      <c r="D61" s="154"/>
      <c r="E61" s="152">
        <f>SUM(E16:E60)</f>
        <v>109812.95600000001</v>
      </c>
    </row>
    <row r="64" spans="1:5" ht="39.75" customHeight="1" x14ac:dyDescent="0.25">
      <c r="A64" s="231" t="s">
        <v>228</v>
      </c>
      <c r="B64" s="231"/>
      <c r="C64" s="231"/>
      <c r="D64" s="231"/>
      <c r="E64" s="231"/>
    </row>
    <row r="65" spans="1:5" ht="27.75" customHeight="1" x14ac:dyDescent="0.25">
      <c r="A65" s="231" t="s">
        <v>219</v>
      </c>
      <c r="B65" s="231"/>
      <c r="C65" s="231"/>
      <c r="D65" s="231"/>
      <c r="E65" s="231"/>
    </row>
    <row r="66" spans="1:5" ht="24" customHeight="1" x14ac:dyDescent="0.25">
      <c r="A66" s="231" t="s">
        <v>220</v>
      </c>
      <c r="B66" s="231"/>
      <c r="C66" s="231"/>
      <c r="D66" s="231"/>
      <c r="E66" s="231"/>
    </row>
    <row r="67" spans="1:5" ht="30.75" customHeight="1" x14ac:dyDescent="0.25">
      <c r="A67" s="231" t="s">
        <v>221</v>
      </c>
      <c r="B67" s="231"/>
      <c r="C67" s="231"/>
      <c r="D67" s="231"/>
      <c r="E67" s="231"/>
    </row>
    <row r="69" spans="1:5" ht="24.75" customHeight="1" x14ac:dyDescent="0.25"/>
    <row r="70" spans="1:5" ht="18.75" customHeight="1" x14ac:dyDescent="0.25">
      <c r="A70" s="140" t="s">
        <v>222</v>
      </c>
    </row>
    <row r="71" spans="1:5" ht="15.75" customHeight="1" x14ac:dyDescent="0.25">
      <c r="A71" s="141" t="s">
        <v>229</v>
      </c>
    </row>
    <row r="72" spans="1:5" ht="10.5" customHeight="1" x14ac:dyDescent="0.25">
      <c r="B72" s="139"/>
      <c r="D72" s="139" t="s">
        <v>53</v>
      </c>
    </row>
    <row r="74" spans="1:5" x14ac:dyDescent="0.25">
      <c r="A74" s="140" t="s">
        <v>223</v>
      </c>
    </row>
    <row r="75" spans="1:5" ht="10.5" customHeight="1" x14ac:dyDescent="0.25">
      <c r="B75" s="139"/>
      <c r="D75" s="139" t="s">
        <v>53</v>
      </c>
    </row>
    <row r="76" spans="1:5" ht="11.25" customHeight="1" x14ac:dyDescent="0.25"/>
  </sheetData>
  <mergeCells count="10">
    <mergeCell ref="A64:E64"/>
    <mergeCell ref="A65:E65"/>
    <mergeCell ref="A66:E66"/>
    <mergeCell ref="A67:E67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7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233</v>
      </c>
      <c r="B1" s="198"/>
      <c r="C1" s="198"/>
      <c r="D1" s="198"/>
      <c r="E1" s="198"/>
      <c r="F1" s="198"/>
    </row>
    <row r="2" spans="1:19" s="2" customFormat="1" x14ac:dyDescent="0.25">
      <c r="A2" s="51"/>
      <c r="B2" s="51"/>
      <c r="C2" s="51"/>
      <c r="D2" s="51"/>
      <c r="E2" s="51"/>
      <c r="F2" s="51"/>
    </row>
    <row r="3" spans="1:19" s="2" customFormat="1" ht="19.5" customHeight="1" x14ac:dyDescent="0.25">
      <c r="A3" s="52" t="s">
        <v>234</v>
      </c>
      <c r="B3" s="52"/>
      <c r="C3" s="52"/>
      <c r="D3" s="52"/>
      <c r="E3" s="52"/>
      <c r="F3" s="5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s="2" customFormat="1" ht="19.5" customHeight="1" x14ac:dyDescent="0.25">
      <c r="A4" s="52"/>
      <c r="B4" s="52"/>
      <c r="C4" s="52"/>
      <c r="D4" s="52"/>
      <c r="E4" s="52"/>
      <c r="F4" s="5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s="2" customFormat="1" ht="36.75" customHeight="1" x14ac:dyDescent="0.25">
      <c r="A5" s="207" t="s">
        <v>105</v>
      </c>
      <c r="B5" s="207"/>
      <c r="C5" s="207"/>
      <c r="D5" s="207"/>
      <c r="E5" s="207"/>
      <c r="F5" s="207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s="64" customFormat="1" ht="27.75" customHeight="1" x14ac:dyDescent="0.25">
      <c r="A6" s="120" t="s">
        <v>106</v>
      </c>
      <c r="B6" s="121">
        <v>2</v>
      </c>
      <c r="C6" s="120" t="s">
        <v>107</v>
      </c>
      <c r="D6" s="155">
        <v>501.8</v>
      </c>
      <c r="E6" s="120" t="s">
        <v>108</v>
      </c>
      <c r="F6" s="123">
        <v>477.6</v>
      </c>
      <c r="G6" s="55"/>
      <c r="H6" s="57"/>
      <c r="I6" s="58"/>
      <c r="J6" s="59"/>
      <c r="K6" s="60"/>
      <c r="L6" s="61"/>
      <c r="M6" s="61"/>
      <c r="N6" s="61"/>
      <c r="O6" s="61"/>
      <c r="P6" s="62"/>
      <c r="Q6" s="208"/>
      <c r="R6" s="209"/>
      <c r="S6" s="63"/>
    </row>
    <row r="7" spans="1:19" s="66" customFormat="1" ht="32.25" customHeight="1" x14ac:dyDescent="0.25">
      <c r="A7" s="120" t="s">
        <v>109</v>
      </c>
      <c r="B7" s="121">
        <v>1</v>
      </c>
      <c r="C7" s="120" t="s">
        <v>110</v>
      </c>
      <c r="D7" s="155">
        <v>0</v>
      </c>
      <c r="E7" s="120" t="s">
        <v>111</v>
      </c>
      <c r="F7" s="123">
        <v>308.2</v>
      </c>
      <c r="G7" s="55"/>
      <c r="H7" s="57"/>
      <c r="I7" s="58"/>
      <c r="J7" s="59"/>
      <c r="K7" s="60"/>
      <c r="L7" s="61"/>
      <c r="M7" s="61"/>
      <c r="N7" s="61"/>
      <c r="O7" s="61"/>
      <c r="P7" s="62"/>
      <c r="Q7" s="208"/>
      <c r="R7" s="210"/>
      <c r="S7" s="65"/>
    </row>
    <row r="8" spans="1:19" s="66" customFormat="1" ht="48" customHeight="1" x14ac:dyDescent="0.25">
      <c r="A8" s="136" t="s">
        <v>112</v>
      </c>
      <c r="B8" s="121">
        <v>8</v>
      </c>
      <c r="C8" s="120" t="s">
        <v>113</v>
      </c>
      <c r="D8" s="123">
        <v>47.6</v>
      </c>
      <c r="E8" s="120" t="s">
        <v>114</v>
      </c>
      <c r="F8" s="123">
        <v>77.599999999999994</v>
      </c>
      <c r="G8" s="55"/>
      <c r="H8" s="57"/>
      <c r="I8" s="58"/>
      <c r="J8" s="59"/>
      <c r="K8" s="135"/>
      <c r="L8" s="61"/>
      <c r="M8" s="61"/>
      <c r="N8" s="61"/>
      <c r="O8" s="61"/>
      <c r="P8" s="62"/>
      <c r="Q8" s="208"/>
      <c r="R8" s="209"/>
      <c r="S8" s="65"/>
    </row>
    <row r="9" spans="1:19" s="66" customFormat="1" ht="33.75" customHeight="1" x14ac:dyDescent="0.25">
      <c r="A9" s="67"/>
      <c r="B9" s="59"/>
      <c r="C9" s="56"/>
      <c r="D9" s="69"/>
      <c r="E9" s="70"/>
      <c r="F9" s="71"/>
      <c r="G9" s="55"/>
      <c r="H9" s="57"/>
      <c r="I9" s="58"/>
      <c r="J9" s="59"/>
      <c r="K9" s="135"/>
      <c r="L9" s="61"/>
      <c r="M9" s="61"/>
      <c r="N9" s="61"/>
      <c r="O9" s="61"/>
      <c r="P9" s="55"/>
      <c r="Q9" s="135"/>
      <c r="R9" s="136"/>
      <c r="S9" s="73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3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6" customFormat="1" ht="30" customHeight="1" x14ac:dyDescent="0.25">
      <c r="A11" s="211" t="s">
        <v>115</v>
      </c>
      <c r="B11" s="212"/>
      <c r="C11" s="212"/>
      <c r="D11" s="212"/>
      <c r="E11" s="213"/>
      <c r="F11" s="77" t="s">
        <v>116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27" customFormat="1" ht="30" customHeight="1" x14ac:dyDescent="0.25">
      <c r="A12" s="217" t="s">
        <v>117</v>
      </c>
      <c r="B12" s="218"/>
      <c r="C12" s="218"/>
      <c r="D12" s="218"/>
      <c r="E12" s="219"/>
      <c r="F12" s="128">
        <v>-45928.713000000032</v>
      </c>
      <c r="G12" s="129"/>
    </row>
    <row r="13" spans="1:19" s="127" customFormat="1" ht="30" customHeight="1" x14ac:dyDescent="0.25">
      <c r="A13" s="217" t="s">
        <v>118</v>
      </c>
      <c r="B13" s="218"/>
      <c r="C13" s="218"/>
      <c r="D13" s="218"/>
      <c r="E13" s="219"/>
      <c r="F13" s="128">
        <v>6094.6800000000076</v>
      </c>
    </row>
    <row r="14" spans="1:19" s="127" customFormat="1" ht="30" customHeight="1" x14ac:dyDescent="0.25">
      <c r="A14" s="217" t="s">
        <v>119</v>
      </c>
      <c r="B14" s="218"/>
      <c r="C14" s="218"/>
      <c r="D14" s="218"/>
      <c r="E14" s="219"/>
      <c r="F14" s="130">
        <f>SUM(F15:F17)</f>
        <v>84302.399999999994</v>
      </c>
    </row>
    <row r="15" spans="1:19" s="76" customFormat="1" ht="27.75" customHeight="1" x14ac:dyDescent="0.25">
      <c r="A15" s="204" t="s">
        <v>120</v>
      </c>
      <c r="B15" s="205"/>
      <c r="C15" s="205"/>
      <c r="D15" s="205"/>
      <c r="E15" s="206"/>
      <c r="F15" s="124">
        <v>84302.399999999994</v>
      </c>
    </row>
    <row r="16" spans="1:19" s="76" customFormat="1" ht="24.75" hidden="1" customHeight="1" x14ac:dyDescent="0.25">
      <c r="A16" s="204" t="s">
        <v>121</v>
      </c>
      <c r="B16" s="205"/>
      <c r="C16" s="205"/>
      <c r="D16" s="205"/>
      <c r="E16" s="206"/>
      <c r="F16" s="124"/>
    </row>
    <row r="17" spans="1:19" s="76" customFormat="1" ht="30" hidden="1" customHeight="1" x14ac:dyDescent="0.25">
      <c r="A17" s="204" t="s">
        <v>122</v>
      </c>
      <c r="B17" s="205"/>
      <c r="C17" s="205"/>
      <c r="D17" s="205"/>
      <c r="E17" s="206"/>
      <c r="F17" s="124"/>
    </row>
    <row r="18" spans="1:19" s="127" customFormat="1" ht="30" customHeight="1" x14ac:dyDescent="0.25">
      <c r="A18" s="217" t="s">
        <v>123</v>
      </c>
      <c r="B18" s="218"/>
      <c r="C18" s="218"/>
      <c r="D18" s="218"/>
      <c r="E18" s="219"/>
      <c r="F18" s="130">
        <f>SUM(F19:F21)</f>
        <v>84164.05</v>
      </c>
    </row>
    <row r="19" spans="1:19" s="76" customFormat="1" ht="29.25" customHeight="1" x14ac:dyDescent="0.25">
      <c r="A19" s="204" t="s">
        <v>120</v>
      </c>
      <c r="B19" s="205"/>
      <c r="C19" s="205"/>
      <c r="D19" s="205"/>
      <c r="E19" s="206"/>
      <c r="F19" s="124">
        <v>84164.05</v>
      </c>
    </row>
    <row r="20" spans="1:19" s="76" customFormat="1" ht="30" hidden="1" customHeight="1" x14ac:dyDescent="0.25">
      <c r="A20" s="204" t="s">
        <v>121</v>
      </c>
      <c r="B20" s="205"/>
      <c r="C20" s="205"/>
      <c r="D20" s="205"/>
      <c r="E20" s="206"/>
      <c r="F20" s="124"/>
    </row>
    <row r="21" spans="1:19" s="79" customFormat="1" ht="30" hidden="1" customHeight="1" x14ac:dyDescent="0.2">
      <c r="A21" s="204" t="s">
        <v>122</v>
      </c>
      <c r="B21" s="205"/>
      <c r="C21" s="205"/>
      <c r="D21" s="205"/>
      <c r="E21" s="206"/>
      <c r="F21" s="124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31" customFormat="1" ht="30" customHeight="1" x14ac:dyDescent="0.25">
      <c r="A22" s="217" t="s">
        <v>124</v>
      </c>
      <c r="B22" s="218"/>
      <c r="C22" s="218"/>
      <c r="D22" s="218"/>
      <c r="E22" s="219"/>
      <c r="F22" s="130">
        <f>F12+F18</f>
        <v>38235.33699999997</v>
      </c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</row>
    <row r="23" spans="1:19" s="131" customFormat="1" ht="30" customHeight="1" x14ac:dyDescent="0.25">
      <c r="A23" s="217" t="s">
        <v>125</v>
      </c>
      <c r="B23" s="218"/>
      <c r="C23" s="218"/>
      <c r="D23" s="218"/>
      <c r="E23" s="219"/>
      <c r="F23" s="130">
        <f>Лист1!E56</f>
        <v>84124.094999999987</v>
      </c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</row>
    <row r="24" spans="1:19" s="131" customFormat="1" ht="30" customHeight="1" x14ac:dyDescent="0.25">
      <c r="A24" s="217" t="s">
        <v>235</v>
      </c>
      <c r="B24" s="218"/>
      <c r="C24" s="218"/>
      <c r="D24" s="218"/>
      <c r="E24" s="219"/>
      <c r="F24" s="130">
        <f>F22-F23</f>
        <v>-45888.758000000016</v>
      </c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</row>
    <row r="25" spans="1:19" s="131" customFormat="1" ht="30" customHeight="1" x14ac:dyDescent="0.25">
      <c r="A25" s="217" t="s">
        <v>127</v>
      </c>
      <c r="B25" s="218"/>
      <c r="C25" s="218"/>
      <c r="D25" s="218"/>
      <c r="E25" s="219"/>
      <c r="F25" s="128">
        <f>F13+F14-F18</f>
        <v>6233.0299999999988</v>
      </c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20" t="s">
        <v>128</v>
      </c>
      <c r="B27" s="220"/>
      <c r="C27" s="220"/>
      <c r="D27" s="220"/>
    </row>
    <row r="28" spans="1:19" s="2" customFormat="1" ht="21.75" customHeight="1" x14ac:dyDescent="0.25">
      <c r="A28" s="221" t="s">
        <v>129</v>
      </c>
      <c r="B28" s="221"/>
      <c r="C28" s="221"/>
      <c r="D28" s="221"/>
    </row>
    <row r="29" spans="1:19" s="2" customFormat="1" ht="22.5" customHeight="1" x14ac:dyDescent="0.25">
      <c r="A29" s="220" t="s">
        <v>74</v>
      </c>
      <c r="B29" s="220"/>
      <c r="C29" s="220"/>
      <c r="D29" s="220"/>
    </row>
    <row r="30" spans="1:19" s="2" customFormat="1" ht="22.5" customHeight="1" x14ac:dyDescent="0.25">
      <c r="A30" s="220" t="s">
        <v>75</v>
      </c>
      <c r="B30" s="220"/>
      <c r="C30" s="220"/>
      <c r="D30" s="51"/>
    </row>
  </sheetData>
  <mergeCells count="24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0:C30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1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140625" style="156" customWidth="1"/>
    <col min="2" max="3" width="13.85546875" style="156" customWidth="1"/>
    <col min="4" max="4" width="14.42578125" style="156" customWidth="1"/>
    <col min="5" max="5" width="14.7109375" style="156" customWidth="1"/>
    <col min="6" max="255" width="8.140625" style="156" customWidth="1"/>
    <col min="256" max="256" width="8.7109375" style="7" customWidth="1"/>
    <col min="257" max="257" width="31.5703125" style="7" customWidth="1"/>
    <col min="258" max="258" width="13.85546875" style="7" customWidth="1"/>
    <col min="259" max="259" width="19.140625" style="7" customWidth="1"/>
    <col min="260" max="260" width="17.5703125" style="7" customWidth="1"/>
    <col min="261" max="261" width="14.7109375" style="7" customWidth="1"/>
    <col min="262" max="511" width="8.140625" style="7" customWidth="1"/>
    <col min="512" max="512" width="8.7109375" style="7" customWidth="1"/>
    <col min="513" max="513" width="31.5703125" style="7" customWidth="1"/>
    <col min="514" max="514" width="13.85546875" style="7" customWidth="1"/>
    <col min="515" max="515" width="19.140625" style="7" customWidth="1"/>
    <col min="516" max="516" width="17.5703125" style="7" customWidth="1"/>
    <col min="517" max="517" width="14.7109375" style="7" customWidth="1"/>
    <col min="518" max="767" width="8.140625" style="7" customWidth="1"/>
    <col min="768" max="768" width="8.7109375" style="7" customWidth="1"/>
    <col min="769" max="769" width="31.5703125" style="7" customWidth="1"/>
    <col min="770" max="770" width="13.85546875" style="7" customWidth="1"/>
    <col min="771" max="771" width="19.140625" style="7" customWidth="1"/>
    <col min="772" max="772" width="17.5703125" style="7" customWidth="1"/>
    <col min="773" max="773" width="14.7109375" style="7" customWidth="1"/>
    <col min="774" max="1023" width="8.140625" style="7" customWidth="1"/>
    <col min="1024" max="1024" width="8.7109375" style="7" customWidth="1"/>
    <col min="1025" max="1025" width="31.5703125" style="7" customWidth="1"/>
    <col min="1026" max="1026" width="13.85546875" style="7" customWidth="1"/>
    <col min="1027" max="1027" width="19.140625" style="7" customWidth="1"/>
    <col min="1028" max="1028" width="17.5703125" style="7" customWidth="1"/>
    <col min="1029" max="1029" width="14.7109375" style="7" customWidth="1"/>
    <col min="1030" max="1279" width="8.140625" style="7" customWidth="1"/>
    <col min="1280" max="1280" width="8.7109375" style="7" customWidth="1"/>
    <col min="1281" max="1281" width="31.5703125" style="7" customWidth="1"/>
    <col min="1282" max="1282" width="13.85546875" style="7" customWidth="1"/>
    <col min="1283" max="1283" width="19.140625" style="7" customWidth="1"/>
    <col min="1284" max="1284" width="17.5703125" style="7" customWidth="1"/>
    <col min="1285" max="1285" width="14.7109375" style="7" customWidth="1"/>
    <col min="1286" max="1535" width="8.140625" style="7" customWidth="1"/>
    <col min="1536" max="1536" width="8.7109375" style="7" customWidth="1"/>
    <col min="1537" max="1537" width="31.5703125" style="7" customWidth="1"/>
    <col min="1538" max="1538" width="13.85546875" style="7" customWidth="1"/>
    <col min="1539" max="1539" width="19.140625" style="7" customWidth="1"/>
    <col min="1540" max="1540" width="17.5703125" style="7" customWidth="1"/>
    <col min="1541" max="1541" width="14.7109375" style="7" customWidth="1"/>
    <col min="1542" max="1791" width="8.140625" style="7" customWidth="1"/>
    <col min="1792" max="1792" width="8.7109375" style="7" customWidth="1"/>
    <col min="1793" max="1793" width="31.5703125" style="7" customWidth="1"/>
    <col min="1794" max="1794" width="13.85546875" style="7" customWidth="1"/>
    <col min="1795" max="1795" width="19.140625" style="7" customWidth="1"/>
    <col min="1796" max="1796" width="17.5703125" style="7" customWidth="1"/>
    <col min="1797" max="1797" width="14.7109375" style="7" customWidth="1"/>
    <col min="1798" max="2047" width="8.140625" style="7" customWidth="1"/>
    <col min="2048" max="2048" width="8.7109375" style="7" customWidth="1"/>
    <col min="2049" max="2049" width="31.5703125" style="7" customWidth="1"/>
    <col min="2050" max="2050" width="13.85546875" style="7" customWidth="1"/>
    <col min="2051" max="2051" width="19.140625" style="7" customWidth="1"/>
    <col min="2052" max="2052" width="17.5703125" style="7" customWidth="1"/>
    <col min="2053" max="2053" width="14.7109375" style="7" customWidth="1"/>
    <col min="2054" max="2303" width="8.140625" style="7" customWidth="1"/>
    <col min="2304" max="2304" width="8.7109375" style="7" customWidth="1"/>
    <col min="2305" max="2305" width="31.5703125" style="7" customWidth="1"/>
    <col min="2306" max="2306" width="13.85546875" style="7" customWidth="1"/>
    <col min="2307" max="2307" width="19.140625" style="7" customWidth="1"/>
    <col min="2308" max="2308" width="17.5703125" style="7" customWidth="1"/>
    <col min="2309" max="2309" width="14.7109375" style="7" customWidth="1"/>
    <col min="2310" max="2559" width="8.140625" style="7" customWidth="1"/>
    <col min="2560" max="2560" width="8.7109375" style="7" customWidth="1"/>
    <col min="2561" max="2561" width="31.5703125" style="7" customWidth="1"/>
    <col min="2562" max="2562" width="13.85546875" style="7" customWidth="1"/>
    <col min="2563" max="2563" width="19.140625" style="7" customWidth="1"/>
    <col min="2564" max="2564" width="17.5703125" style="7" customWidth="1"/>
    <col min="2565" max="2565" width="14.7109375" style="7" customWidth="1"/>
    <col min="2566" max="2815" width="8.140625" style="7" customWidth="1"/>
    <col min="2816" max="2816" width="8.7109375" style="7" customWidth="1"/>
    <col min="2817" max="2817" width="31.5703125" style="7" customWidth="1"/>
    <col min="2818" max="2818" width="13.85546875" style="7" customWidth="1"/>
    <col min="2819" max="2819" width="19.140625" style="7" customWidth="1"/>
    <col min="2820" max="2820" width="17.5703125" style="7" customWidth="1"/>
    <col min="2821" max="2821" width="14.7109375" style="7" customWidth="1"/>
    <col min="2822" max="3071" width="8.140625" style="7" customWidth="1"/>
    <col min="3072" max="3072" width="8.7109375" style="7" customWidth="1"/>
    <col min="3073" max="3073" width="31.5703125" style="7" customWidth="1"/>
    <col min="3074" max="3074" width="13.85546875" style="7" customWidth="1"/>
    <col min="3075" max="3075" width="19.140625" style="7" customWidth="1"/>
    <col min="3076" max="3076" width="17.5703125" style="7" customWidth="1"/>
    <col min="3077" max="3077" width="14.7109375" style="7" customWidth="1"/>
    <col min="3078" max="3327" width="8.140625" style="7" customWidth="1"/>
    <col min="3328" max="3328" width="8.7109375" style="7" customWidth="1"/>
    <col min="3329" max="3329" width="31.5703125" style="7" customWidth="1"/>
    <col min="3330" max="3330" width="13.85546875" style="7" customWidth="1"/>
    <col min="3331" max="3331" width="19.140625" style="7" customWidth="1"/>
    <col min="3332" max="3332" width="17.5703125" style="7" customWidth="1"/>
    <col min="3333" max="3333" width="14.7109375" style="7" customWidth="1"/>
    <col min="3334" max="3583" width="8.140625" style="7" customWidth="1"/>
    <col min="3584" max="3584" width="8.7109375" style="7" customWidth="1"/>
    <col min="3585" max="3585" width="31.5703125" style="7" customWidth="1"/>
    <col min="3586" max="3586" width="13.85546875" style="7" customWidth="1"/>
    <col min="3587" max="3587" width="19.140625" style="7" customWidth="1"/>
    <col min="3588" max="3588" width="17.5703125" style="7" customWidth="1"/>
    <col min="3589" max="3589" width="14.7109375" style="7" customWidth="1"/>
    <col min="3590" max="3839" width="8.140625" style="7" customWidth="1"/>
    <col min="3840" max="3840" width="8.7109375" style="7" customWidth="1"/>
    <col min="3841" max="3841" width="31.5703125" style="7" customWidth="1"/>
    <col min="3842" max="3842" width="13.85546875" style="7" customWidth="1"/>
    <col min="3843" max="3843" width="19.140625" style="7" customWidth="1"/>
    <col min="3844" max="3844" width="17.5703125" style="7" customWidth="1"/>
    <col min="3845" max="3845" width="14.7109375" style="7" customWidth="1"/>
    <col min="3846" max="4095" width="8.140625" style="7" customWidth="1"/>
    <col min="4096" max="4096" width="8.7109375" style="7" customWidth="1"/>
    <col min="4097" max="4097" width="31.5703125" style="7" customWidth="1"/>
    <col min="4098" max="4098" width="13.85546875" style="7" customWidth="1"/>
    <col min="4099" max="4099" width="19.140625" style="7" customWidth="1"/>
    <col min="4100" max="4100" width="17.5703125" style="7" customWidth="1"/>
    <col min="4101" max="4101" width="14.7109375" style="7" customWidth="1"/>
    <col min="4102" max="4351" width="8.140625" style="7" customWidth="1"/>
    <col min="4352" max="4352" width="8.7109375" style="7" customWidth="1"/>
    <col min="4353" max="4353" width="31.5703125" style="7" customWidth="1"/>
    <col min="4354" max="4354" width="13.85546875" style="7" customWidth="1"/>
    <col min="4355" max="4355" width="19.140625" style="7" customWidth="1"/>
    <col min="4356" max="4356" width="17.5703125" style="7" customWidth="1"/>
    <col min="4357" max="4357" width="14.7109375" style="7" customWidth="1"/>
    <col min="4358" max="4607" width="8.140625" style="7" customWidth="1"/>
    <col min="4608" max="4608" width="8.7109375" style="7" customWidth="1"/>
    <col min="4609" max="4609" width="31.5703125" style="7" customWidth="1"/>
    <col min="4610" max="4610" width="13.85546875" style="7" customWidth="1"/>
    <col min="4611" max="4611" width="19.140625" style="7" customWidth="1"/>
    <col min="4612" max="4612" width="17.5703125" style="7" customWidth="1"/>
    <col min="4613" max="4613" width="14.7109375" style="7" customWidth="1"/>
    <col min="4614" max="4863" width="8.140625" style="7" customWidth="1"/>
    <col min="4864" max="4864" width="8.7109375" style="7" customWidth="1"/>
    <col min="4865" max="4865" width="31.5703125" style="7" customWidth="1"/>
    <col min="4866" max="4866" width="13.85546875" style="7" customWidth="1"/>
    <col min="4867" max="4867" width="19.140625" style="7" customWidth="1"/>
    <col min="4868" max="4868" width="17.5703125" style="7" customWidth="1"/>
    <col min="4869" max="4869" width="14.7109375" style="7" customWidth="1"/>
    <col min="4870" max="5119" width="8.140625" style="7" customWidth="1"/>
    <col min="5120" max="5120" width="8.7109375" style="7" customWidth="1"/>
    <col min="5121" max="5121" width="31.5703125" style="7" customWidth="1"/>
    <col min="5122" max="5122" width="13.85546875" style="7" customWidth="1"/>
    <col min="5123" max="5123" width="19.140625" style="7" customWidth="1"/>
    <col min="5124" max="5124" width="17.5703125" style="7" customWidth="1"/>
    <col min="5125" max="5125" width="14.7109375" style="7" customWidth="1"/>
    <col min="5126" max="5375" width="8.140625" style="7" customWidth="1"/>
    <col min="5376" max="5376" width="8.7109375" style="7" customWidth="1"/>
    <col min="5377" max="5377" width="31.5703125" style="7" customWidth="1"/>
    <col min="5378" max="5378" width="13.85546875" style="7" customWidth="1"/>
    <col min="5379" max="5379" width="19.140625" style="7" customWidth="1"/>
    <col min="5380" max="5380" width="17.5703125" style="7" customWidth="1"/>
    <col min="5381" max="5381" width="14.7109375" style="7" customWidth="1"/>
    <col min="5382" max="5631" width="8.140625" style="7" customWidth="1"/>
    <col min="5632" max="5632" width="8.7109375" style="7" customWidth="1"/>
    <col min="5633" max="5633" width="31.5703125" style="7" customWidth="1"/>
    <col min="5634" max="5634" width="13.85546875" style="7" customWidth="1"/>
    <col min="5635" max="5635" width="19.140625" style="7" customWidth="1"/>
    <col min="5636" max="5636" width="17.5703125" style="7" customWidth="1"/>
    <col min="5637" max="5637" width="14.7109375" style="7" customWidth="1"/>
    <col min="5638" max="5887" width="8.140625" style="7" customWidth="1"/>
    <col min="5888" max="5888" width="8.7109375" style="7" customWidth="1"/>
    <col min="5889" max="5889" width="31.5703125" style="7" customWidth="1"/>
    <col min="5890" max="5890" width="13.85546875" style="7" customWidth="1"/>
    <col min="5891" max="5891" width="19.140625" style="7" customWidth="1"/>
    <col min="5892" max="5892" width="17.5703125" style="7" customWidth="1"/>
    <col min="5893" max="5893" width="14.7109375" style="7" customWidth="1"/>
    <col min="5894" max="6143" width="8.140625" style="7" customWidth="1"/>
    <col min="6144" max="6144" width="8.7109375" style="7" customWidth="1"/>
    <col min="6145" max="6145" width="31.5703125" style="7" customWidth="1"/>
    <col min="6146" max="6146" width="13.85546875" style="7" customWidth="1"/>
    <col min="6147" max="6147" width="19.140625" style="7" customWidth="1"/>
    <col min="6148" max="6148" width="17.5703125" style="7" customWidth="1"/>
    <col min="6149" max="6149" width="14.7109375" style="7" customWidth="1"/>
    <col min="6150" max="6399" width="8.140625" style="7" customWidth="1"/>
    <col min="6400" max="6400" width="8.7109375" style="7" customWidth="1"/>
    <col min="6401" max="6401" width="31.5703125" style="7" customWidth="1"/>
    <col min="6402" max="6402" width="13.85546875" style="7" customWidth="1"/>
    <col min="6403" max="6403" width="19.140625" style="7" customWidth="1"/>
    <col min="6404" max="6404" width="17.5703125" style="7" customWidth="1"/>
    <col min="6405" max="6405" width="14.7109375" style="7" customWidth="1"/>
    <col min="6406" max="6655" width="8.140625" style="7" customWidth="1"/>
    <col min="6656" max="6656" width="8.7109375" style="7" customWidth="1"/>
    <col min="6657" max="6657" width="31.5703125" style="7" customWidth="1"/>
    <col min="6658" max="6658" width="13.85546875" style="7" customWidth="1"/>
    <col min="6659" max="6659" width="19.140625" style="7" customWidth="1"/>
    <col min="6660" max="6660" width="17.5703125" style="7" customWidth="1"/>
    <col min="6661" max="6661" width="14.7109375" style="7" customWidth="1"/>
    <col min="6662" max="6911" width="8.140625" style="7" customWidth="1"/>
    <col min="6912" max="6912" width="8.7109375" style="7" customWidth="1"/>
    <col min="6913" max="6913" width="31.5703125" style="7" customWidth="1"/>
    <col min="6914" max="6914" width="13.85546875" style="7" customWidth="1"/>
    <col min="6915" max="6915" width="19.140625" style="7" customWidth="1"/>
    <col min="6916" max="6916" width="17.5703125" style="7" customWidth="1"/>
    <col min="6917" max="6917" width="14.7109375" style="7" customWidth="1"/>
    <col min="6918" max="7167" width="8.140625" style="7" customWidth="1"/>
    <col min="7168" max="7168" width="8.7109375" style="7" customWidth="1"/>
    <col min="7169" max="7169" width="31.5703125" style="7" customWidth="1"/>
    <col min="7170" max="7170" width="13.85546875" style="7" customWidth="1"/>
    <col min="7171" max="7171" width="19.140625" style="7" customWidth="1"/>
    <col min="7172" max="7172" width="17.5703125" style="7" customWidth="1"/>
    <col min="7173" max="7173" width="14.7109375" style="7" customWidth="1"/>
    <col min="7174" max="7423" width="8.140625" style="7" customWidth="1"/>
    <col min="7424" max="7424" width="8.7109375" style="7" customWidth="1"/>
    <col min="7425" max="7425" width="31.5703125" style="7" customWidth="1"/>
    <col min="7426" max="7426" width="13.85546875" style="7" customWidth="1"/>
    <col min="7427" max="7427" width="19.140625" style="7" customWidth="1"/>
    <col min="7428" max="7428" width="17.5703125" style="7" customWidth="1"/>
    <col min="7429" max="7429" width="14.7109375" style="7" customWidth="1"/>
    <col min="7430" max="7679" width="8.140625" style="7" customWidth="1"/>
    <col min="7680" max="7680" width="8.7109375" style="7" customWidth="1"/>
    <col min="7681" max="7681" width="31.5703125" style="7" customWidth="1"/>
    <col min="7682" max="7682" width="13.85546875" style="7" customWidth="1"/>
    <col min="7683" max="7683" width="19.140625" style="7" customWidth="1"/>
    <col min="7684" max="7684" width="17.5703125" style="7" customWidth="1"/>
    <col min="7685" max="7685" width="14.7109375" style="7" customWidth="1"/>
    <col min="7686" max="7935" width="8.140625" style="7" customWidth="1"/>
    <col min="7936" max="7936" width="8.7109375" style="7" customWidth="1"/>
    <col min="7937" max="7937" width="31.5703125" style="7" customWidth="1"/>
    <col min="7938" max="7938" width="13.85546875" style="7" customWidth="1"/>
    <col min="7939" max="7939" width="19.140625" style="7" customWidth="1"/>
    <col min="7940" max="7940" width="17.5703125" style="7" customWidth="1"/>
    <col min="7941" max="7941" width="14.7109375" style="7" customWidth="1"/>
    <col min="7942" max="8191" width="8.140625" style="7" customWidth="1"/>
    <col min="8192" max="8192" width="8.7109375" style="7" customWidth="1"/>
    <col min="8193" max="8193" width="31.5703125" style="7" customWidth="1"/>
    <col min="8194" max="8194" width="13.85546875" style="7" customWidth="1"/>
    <col min="8195" max="8195" width="19.140625" style="7" customWidth="1"/>
    <col min="8196" max="8196" width="17.5703125" style="7" customWidth="1"/>
    <col min="8197" max="8197" width="14.7109375" style="7" customWidth="1"/>
    <col min="8198" max="8447" width="8.140625" style="7" customWidth="1"/>
    <col min="8448" max="8448" width="8.7109375" style="7" customWidth="1"/>
    <col min="8449" max="8449" width="31.5703125" style="7" customWidth="1"/>
    <col min="8450" max="8450" width="13.85546875" style="7" customWidth="1"/>
    <col min="8451" max="8451" width="19.140625" style="7" customWidth="1"/>
    <col min="8452" max="8452" width="17.5703125" style="7" customWidth="1"/>
    <col min="8453" max="8453" width="14.7109375" style="7" customWidth="1"/>
    <col min="8454" max="8703" width="8.140625" style="7" customWidth="1"/>
    <col min="8704" max="8704" width="8.7109375" style="7" customWidth="1"/>
    <col min="8705" max="8705" width="31.5703125" style="7" customWidth="1"/>
    <col min="8706" max="8706" width="13.85546875" style="7" customWidth="1"/>
    <col min="8707" max="8707" width="19.140625" style="7" customWidth="1"/>
    <col min="8708" max="8708" width="17.5703125" style="7" customWidth="1"/>
    <col min="8709" max="8709" width="14.7109375" style="7" customWidth="1"/>
    <col min="8710" max="8959" width="8.140625" style="7" customWidth="1"/>
    <col min="8960" max="8960" width="8.7109375" style="7" customWidth="1"/>
    <col min="8961" max="8961" width="31.5703125" style="7" customWidth="1"/>
    <col min="8962" max="8962" width="13.85546875" style="7" customWidth="1"/>
    <col min="8963" max="8963" width="19.140625" style="7" customWidth="1"/>
    <col min="8964" max="8964" width="17.5703125" style="7" customWidth="1"/>
    <col min="8965" max="8965" width="14.7109375" style="7" customWidth="1"/>
    <col min="8966" max="9215" width="8.140625" style="7" customWidth="1"/>
    <col min="9216" max="9216" width="8.7109375" style="7" customWidth="1"/>
    <col min="9217" max="9217" width="31.5703125" style="7" customWidth="1"/>
    <col min="9218" max="9218" width="13.85546875" style="7" customWidth="1"/>
    <col min="9219" max="9219" width="19.140625" style="7" customWidth="1"/>
    <col min="9220" max="9220" width="17.5703125" style="7" customWidth="1"/>
    <col min="9221" max="9221" width="14.7109375" style="7" customWidth="1"/>
    <col min="9222" max="9471" width="8.140625" style="7" customWidth="1"/>
    <col min="9472" max="9472" width="8.7109375" style="7" customWidth="1"/>
    <col min="9473" max="9473" width="31.5703125" style="7" customWidth="1"/>
    <col min="9474" max="9474" width="13.85546875" style="7" customWidth="1"/>
    <col min="9475" max="9475" width="19.140625" style="7" customWidth="1"/>
    <col min="9476" max="9476" width="17.5703125" style="7" customWidth="1"/>
    <col min="9477" max="9477" width="14.7109375" style="7" customWidth="1"/>
    <col min="9478" max="9727" width="8.140625" style="7" customWidth="1"/>
    <col min="9728" max="9728" width="8.7109375" style="7" customWidth="1"/>
    <col min="9729" max="9729" width="31.5703125" style="7" customWidth="1"/>
    <col min="9730" max="9730" width="13.85546875" style="7" customWidth="1"/>
    <col min="9731" max="9731" width="19.140625" style="7" customWidth="1"/>
    <col min="9732" max="9732" width="17.5703125" style="7" customWidth="1"/>
    <col min="9733" max="9733" width="14.7109375" style="7" customWidth="1"/>
    <col min="9734" max="9983" width="8.140625" style="7" customWidth="1"/>
    <col min="9984" max="9984" width="8.7109375" style="7" customWidth="1"/>
    <col min="9985" max="9985" width="31.5703125" style="7" customWidth="1"/>
    <col min="9986" max="9986" width="13.85546875" style="7" customWidth="1"/>
    <col min="9987" max="9987" width="19.140625" style="7" customWidth="1"/>
    <col min="9988" max="9988" width="17.5703125" style="7" customWidth="1"/>
    <col min="9989" max="9989" width="14.7109375" style="7" customWidth="1"/>
    <col min="9990" max="10239" width="8.140625" style="7" customWidth="1"/>
    <col min="10240" max="10240" width="8.7109375" style="7" customWidth="1"/>
    <col min="10241" max="10241" width="31.5703125" style="7" customWidth="1"/>
    <col min="10242" max="10242" width="13.85546875" style="7" customWidth="1"/>
    <col min="10243" max="10243" width="19.140625" style="7" customWidth="1"/>
    <col min="10244" max="10244" width="17.5703125" style="7" customWidth="1"/>
    <col min="10245" max="10245" width="14.7109375" style="7" customWidth="1"/>
    <col min="10246" max="10495" width="8.140625" style="7" customWidth="1"/>
    <col min="10496" max="10496" width="8.7109375" style="7" customWidth="1"/>
    <col min="10497" max="10497" width="31.5703125" style="7" customWidth="1"/>
    <col min="10498" max="10498" width="13.85546875" style="7" customWidth="1"/>
    <col min="10499" max="10499" width="19.140625" style="7" customWidth="1"/>
    <col min="10500" max="10500" width="17.5703125" style="7" customWidth="1"/>
    <col min="10501" max="10501" width="14.7109375" style="7" customWidth="1"/>
    <col min="10502" max="10751" width="8.140625" style="7" customWidth="1"/>
    <col min="10752" max="10752" width="8.7109375" style="7" customWidth="1"/>
    <col min="10753" max="10753" width="31.5703125" style="7" customWidth="1"/>
    <col min="10754" max="10754" width="13.85546875" style="7" customWidth="1"/>
    <col min="10755" max="10755" width="19.140625" style="7" customWidth="1"/>
    <col min="10756" max="10756" width="17.5703125" style="7" customWidth="1"/>
    <col min="10757" max="10757" width="14.7109375" style="7" customWidth="1"/>
    <col min="10758" max="11007" width="8.140625" style="7" customWidth="1"/>
    <col min="11008" max="11008" width="8.7109375" style="7" customWidth="1"/>
    <col min="11009" max="11009" width="31.5703125" style="7" customWidth="1"/>
    <col min="11010" max="11010" width="13.85546875" style="7" customWidth="1"/>
    <col min="11011" max="11011" width="19.140625" style="7" customWidth="1"/>
    <col min="11012" max="11012" width="17.5703125" style="7" customWidth="1"/>
    <col min="11013" max="11013" width="14.7109375" style="7" customWidth="1"/>
    <col min="11014" max="11263" width="8.140625" style="7" customWidth="1"/>
    <col min="11264" max="11264" width="8.7109375" style="7" customWidth="1"/>
    <col min="11265" max="11265" width="31.5703125" style="7" customWidth="1"/>
    <col min="11266" max="11266" width="13.85546875" style="7" customWidth="1"/>
    <col min="11267" max="11267" width="19.140625" style="7" customWidth="1"/>
    <col min="11268" max="11268" width="17.5703125" style="7" customWidth="1"/>
    <col min="11269" max="11269" width="14.7109375" style="7" customWidth="1"/>
    <col min="11270" max="11519" width="8.140625" style="7" customWidth="1"/>
    <col min="11520" max="11520" width="8.7109375" style="7" customWidth="1"/>
    <col min="11521" max="11521" width="31.5703125" style="7" customWidth="1"/>
    <col min="11522" max="11522" width="13.85546875" style="7" customWidth="1"/>
    <col min="11523" max="11523" width="19.140625" style="7" customWidth="1"/>
    <col min="11524" max="11524" width="17.5703125" style="7" customWidth="1"/>
    <col min="11525" max="11525" width="14.7109375" style="7" customWidth="1"/>
    <col min="11526" max="11775" width="8.140625" style="7" customWidth="1"/>
    <col min="11776" max="11776" width="8.7109375" style="7" customWidth="1"/>
    <col min="11777" max="11777" width="31.5703125" style="7" customWidth="1"/>
    <col min="11778" max="11778" width="13.85546875" style="7" customWidth="1"/>
    <col min="11779" max="11779" width="19.140625" style="7" customWidth="1"/>
    <col min="11780" max="11780" width="17.5703125" style="7" customWidth="1"/>
    <col min="11781" max="11781" width="14.7109375" style="7" customWidth="1"/>
    <col min="11782" max="12031" width="8.140625" style="7" customWidth="1"/>
    <col min="12032" max="12032" width="8.7109375" style="7" customWidth="1"/>
    <col min="12033" max="12033" width="31.5703125" style="7" customWidth="1"/>
    <col min="12034" max="12034" width="13.85546875" style="7" customWidth="1"/>
    <col min="12035" max="12035" width="19.140625" style="7" customWidth="1"/>
    <col min="12036" max="12036" width="17.5703125" style="7" customWidth="1"/>
    <col min="12037" max="12037" width="14.7109375" style="7" customWidth="1"/>
    <col min="12038" max="12287" width="8.140625" style="7" customWidth="1"/>
    <col min="12288" max="12288" width="8.7109375" style="7" customWidth="1"/>
    <col min="12289" max="12289" width="31.5703125" style="7" customWidth="1"/>
    <col min="12290" max="12290" width="13.85546875" style="7" customWidth="1"/>
    <col min="12291" max="12291" width="19.140625" style="7" customWidth="1"/>
    <col min="12292" max="12292" width="17.5703125" style="7" customWidth="1"/>
    <col min="12293" max="12293" width="14.7109375" style="7" customWidth="1"/>
    <col min="12294" max="12543" width="8.140625" style="7" customWidth="1"/>
    <col min="12544" max="12544" width="8.7109375" style="7" customWidth="1"/>
    <col min="12545" max="12545" width="31.5703125" style="7" customWidth="1"/>
    <col min="12546" max="12546" width="13.85546875" style="7" customWidth="1"/>
    <col min="12547" max="12547" width="19.140625" style="7" customWidth="1"/>
    <col min="12548" max="12548" width="17.5703125" style="7" customWidth="1"/>
    <col min="12549" max="12549" width="14.7109375" style="7" customWidth="1"/>
    <col min="12550" max="12799" width="8.140625" style="7" customWidth="1"/>
    <col min="12800" max="12800" width="8.7109375" style="7" customWidth="1"/>
    <col min="12801" max="12801" width="31.5703125" style="7" customWidth="1"/>
    <col min="12802" max="12802" width="13.85546875" style="7" customWidth="1"/>
    <col min="12803" max="12803" width="19.140625" style="7" customWidth="1"/>
    <col min="12804" max="12804" width="17.5703125" style="7" customWidth="1"/>
    <col min="12805" max="12805" width="14.7109375" style="7" customWidth="1"/>
    <col min="12806" max="13055" width="8.140625" style="7" customWidth="1"/>
    <col min="13056" max="13056" width="8.7109375" style="7" customWidth="1"/>
    <col min="13057" max="13057" width="31.5703125" style="7" customWidth="1"/>
    <col min="13058" max="13058" width="13.85546875" style="7" customWidth="1"/>
    <col min="13059" max="13059" width="19.140625" style="7" customWidth="1"/>
    <col min="13060" max="13060" width="17.5703125" style="7" customWidth="1"/>
    <col min="13061" max="13061" width="14.7109375" style="7" customWidth="1"/>
    <col min="13062" max="13311" width="8.140625" style="7" customWidth="1"/>
    <col min="13312" max="13312" width="8.7109375" style="7" customWidth="1"/>
    <col min="13313" max="13313" width="31.5703125" style="7" customWidth="1"/>
    <col min="13314" max="13314" width="13.85546875" style="7" customWidth="1"/>
    <col min="13315" max="13315" width="19.140625" style="7" customWidth="1"/>
    <col min="13316" max="13316" width="17.5703125" style="7" customWidth="1"/>
    <col min="13317" max="13317" width="14.7109375" style="7" customWidth="1"/>
    <col min="13318" max="13567" width="8.140625" style="7" customWidth="1"/>
    <col min="13568" max="13568" width="8.7109375" style="7" customWidth="1"/>
    <col min="13569" max="13569" width="31.5703125" style="7" customWidth="1"/>
    <col min="13570" max="13570" width="13.85546875" style="7" customWidth="1"/>
    <col min="13571" max="13571" width="19.140625" style="7" customWidth="1"/>
    <col min="13572" max="13572" width="17.5703125" style="7" customWidth="1"/>
    <col min="13573" max="13573" width="14.7109375" style="7" customWidth="1"/>
    <col min="13574" max="13823" width="8.140625" style="7" customWidth="1"/>
    <col min="13824" max="13824" width="8.7109375" style="7" customWidth="1"/>
    <col min="13825" max="13825" width="31.5703125" style="7" customWidth="1"/>
    <col min="13826" max="13826" width="13.85546875" style="7" customWidth="1"/>
    <col min="13827" max="13827" width="19.140625" style="7" customWidth="1"/>
    <col min="13828" max="13828" width="17.5703125" style="7" customWidth="1"/>
    <col min="13829" max="13829" width="14.7109375" style="7" customWidth="1"/>
    <col min="13830" max="14079" width="8.140625" style="7" customWidth="1"/>
    <col min="14080" max="14080" width="8.7109375" style="7" customWidth="1"/>
    <col min="14081" max="14081" width="31.5703125" style="7" customWidth="1"/>
    <col min="14082" max="14082" width="13.85546875" style="7" customWidth="1"/>
    <col min="14083" max="14083" width="19.140625" style="7" customWidth="1"/>
    <col min="14084" max="14084" width="17.5703125" style="7" customWidth="1"/>
    <col min="14085" max="14085" width="14.7109375" style="7" customWidth="1"/>
    <col min="14086" max="14335" width="8.140625" style="7" customWidth="1"/>
    <col min="14336" max="14336" width="8.7109375" style="7" customWidth="1"/>
    <col min="14337" max="14337" width="31.5703125" style="7" customWidth="1"/>
    <col min="14338" max="14338" width="13.85546875" style="7" customWidth="1"/>
    <col min="14339" max="14339" width="19.140625" style="7" customWidth="1"/>
    <col min="14340" max="14340" width="17.5703125" style="7" customWidth="1"/>
    <col min="14341" max="14341" width="14.7109375" style="7" customWidth="1"/>
    <col min="14342" max="14591" width="8.140625" style="7" customWidth="1"/>
    <col min="14592" max="14592" width="8.7109375" style="7" customWidth="1"/>
    <col min="14593" max="14593" width="31.5703125" style="7" customWidth="1"/>
    <col min="14594" max="14594" width="13.85546875" style="7" customWidth="1"/>
    <col min="14595" max="14595" width="19.140625" style="7" customWidth="1"/>
    <col min="14596" max="14596" width="17.5703125" style="7" customWidth="1"/>
    <col min="14597" max="14597" width="14.7109375" style="7" customWidth="1"/>
    <col min="14598" max="14847" width="8.140625" style="7" customWidth="1"/>
    <col min="14848" max="14848" width="8.7109375" style="7" customWidth="1"/>
    <col min="14849" max="14849" width="31.5703125" style="7" customWidth="1"/>
    <col min="14850" max="14850" width="13.85546875" style="7" customWidth="1"/>
    <col min="14851" max="14851" width="19.140625" style="7" customWidth="1"/>
    <col min="14852" max="14852" width="17.5703125" style="7" customWidth="1"/>
    <col min="14853" max="14853" width="14.7109375" style="7" customWidth="1"/>
    <col min="14854" max="15103" width="8.140625" style="7" customWidth="1"/>
    <col min="15104" max="15104" width="8.7109375" style="7" customWidth="1"/>
    <col min="15105" max="15105" width="31.5703125" style="7" customWidth="1"/>
    <col min="15106" max="15106" width="13.85546875" style="7" customWidth="1"/>
    <col min="15107" max="15107" width="19.140625" style="7" customWidth="1"/>
    <col min="15108" max="15108" width="17.5703125" style="7" customWidth="1"/>
    <col min="15109" max="15109" width="14.7109375" style="7" customWidth="1"/>
    <col min="15110" max="15359" width="8.140625" style="7" customWidth="1"/>
    <col min="15360" max="15360" width="8.7109375" style="7" customWidth="1"/>
    <col min="15361" max="15361" width="31.5703125" style="7" customWidth="1"/>
    <col min="15362" max="15362" width="13.85546875" style="7" customWidth="1"/>
    <col min="15363" max="15363" width="19.140625" style="7" customWidth="1"/>
    <col min="15364" max="15364" width="17.5703125" style="7" customWidth="1"/>
    <col min="15365" max="15365" width="14.7109375" style="7" customWidth="1"/>
    <col min="15366" max="15615" width="8.140625" style="7" customWidth="1"/>
    <col min="15616" max="15616" width="8.7109375" style="7" customWidth="1"/>
    <col min="15617" max="15617" width="31.5703125" style="7" customWidth="1"/>
    <col min="15618" max="15618" width="13.85546875" style="7" customWidth="1"/>
    <col min="15619" max="15619" width="19.140625" style="7" customWidth="1"/>
    <col min="15620" max="15620" width="17.5703125" style="7" customWidth="1"/>
    <col min="15621" max="15621" width="14.7109375" style="7" customWidth="1"/>
    <col min="15622" max="15871" width="8.140625" style="7" customWidth="1"/>
    <col min="15872" max="15872" width="8.7109375" style="7" customWidth="1"/>
    <col min="15873" max="15873" width="31.5703125" style="7" customWidth="1"/>
    <col min="15874" max="15874" width="13.85546875" style="7" customWidth="1"/>
    <col min="15875" max="15875" width="19.140625" style="7" customWidth="1"/>
    <col min="15876" max="15876" width="17.5703125" style="7" customWidth="1"/>
    <col min="15877" max="15877" width="14.7109375" style="7" customWidth="1"/>
    <col min="15878" max="16127" width="8.140625" style="7" customWidth="1"/>
    <col min="16128" max="16128" width="8.7109375" style="7" customWidth="1"/>
    <col min="16129" max="16129" width="31.5703125" style="7" customWidth="1"/>
    <col min="16130" max="16130" width="13.85546875" style="7" customWidth="1"/>
    <col min="16131" max="16131" width="19.140625" style="7" customWidth="1"/>
    <col min="16132" max="16132" width="17.5703125" style="7" customWidth="1"/>
    <col min="16133" max="16133" width="14.7109375" style="7" customWidth="1"/>
    <col min="16134" max="16384" width="8.140625" style="7" customWidth="1"/>
  </cols>
  <sheetData>
    <row r="1" spans="1:5" s="156" customFormat="1" ht="23.25" customHeight="1" x14ac:dyDescent="0.25">
      <c r="A1" s="232"/>
      <c r="B1" s="232"/>
      <c r="C1" s="232"/>
      <c r="D1" s="232"/>
      <c r="E1" s="232"/>
    </row>
    <row r="2" spans="1:5" s="156" customFormat="1" x14ac:dyDescent="0.25">
      <c r="A2" s="232" t="s">
        <v>178</v>
      </c>
      <c r="B2" s="232"/>
      <c r="C2" s="232"/>
      <c r="D2" s="232"/>
      <c r="E2" s="232"/>
    </row>
    <row r="3" spans="1:5" s="156" customFormat="1" ht="15.75" customHeight="1" x14ac:dyDescent="0.25">
      <c r="B3" s="232" t="s">
        <v>224</v>
      </c>
      <c r="C3" s="232"/>
      <c r="D3" s="232"/>
      <c r="E3" s="232"/>
    </row>
    <row r="4" spans="1:5" s="156" customFormat="1" x14ac:dyDescent="0.25">
      <c r="A4" s="233" t="s">
        <v>179</v>
      </c>
      <c r="B4" s="233"/>
      <c r="C4" s="233"/>
      <c r="D4" s="233"/>
      <c r="E4" s="233"/>
    </row>
    <row r="5" spans="1:5" s="156" customFormat="1" x14ac:dyDescent="0.25">
      <c r="A5" s="233" t="s">
        <v>180</v>
      </c>
      <c r="B5" s="233"/>
      <c r="C5" s="233"/>
      <c r="D5" s="233"/>
      <c r="E5" s="233"/>
    </row>
    <row r="6" spans="1:5" s="156" customFormat="1" ht="26.25" customHeight="1" x14ac:dyDescent="0.25">
      <c r="A6" s="232" t="s">
        <v>181</v>
      </c>
      <c r="B6" s="232"/>
      <c r="C6" s="232"/>
      <c r="D6" s="232"/>
      <c r="E6" s="156" t="s">
        <v>236</v>
      </c>
    </row>
    <row r="7" spans="1:5" s="156" customFormat="1" x14ac:dyDescent="0.25">
      <c r="A7" s="232"/>
      <c r="B7" s="232"/>
      <c r="C7" s="232"/>
      <c r="D7" s="232"/>
      <c r="E7" s="232"/>
    </row>
    <row r="8" spans="1:5" s="156" customFormat="1" ht="28.5" customHeight="1" x14ac:dyDescent="0.25">
      <c r="A8" s="234" t="s">
        <v>225</v>
      </c>
      <c r="B8" s="234"/>
      <c r="C8" s="234"/>
      <c r="D8" s="234"/>
      <c r="E8" s="234"/>
    </row>
    <row r="9" spans="1:5" s="156" customFormat="1" ht="29.25" customHeight="1" x14ac:dyDescent="0.25">
      <c r="A9" s="234" t="s">
        <v>183</v>
      </c>
      <c r="B9" s="234"/>
      <c r="C9" s="234"/>
      <c r="D9" s="234"/>
      <c r="E9" s="234"/>
    </row>
    <row r="10" spans="1:5" s="156" customFormat="1" ht="30" customHeight="1" x14ac:dyDescent="0.25">
      <c r="A10" s="234" t="s">
        <v>184</v>
      </c>
      <c r="B10" s="234"/>
      <c r="C10" s="234"/>
      <c r="D10" s="234"/>
      <c r="E10" s="234"/>
    </row>
    <row r="11" spans="1:5" s="156" customFormat="1" ht="30" customHeight="1" x14ac:dyDescent="0.25">
      <c r="A11" s="234" t="s">
        <v>185</v>
      </c>
      <c r="B11" s="234"/>
      <c r="C11" s="234"/>
      <c r="D11" s="234"/>
      <c r="E11" s="234"/>
    </row>
    <row r="12" spans="1:5" s="156" customFormat="1" ht="29.25" customHeight="1" x14ac:dyDescent="0.25">
      <c r="A12" s="234" t="s">
        <v>186</v>
      </c>
      <c r="B12" s="234"/>
      <c r="C12" s="234"/>
      <c r="D12" s="234"/>
      <c r="E12" s="234"/>
    </row>
    <row r="13" spans="1:5" s="156" customFormat="1" ht="28.5" customHeight="1" x14ac:dyDescent="0.25">
      <c r="A13" s="234" t="s">
        <v>187</v>
      </c>
      <c r="B13" s="234"/>
      <c r="C13" s="234"/>
      <c r="D13" s="234"/>
      <c r="E13" s="234"/>
    </row>
    <row r="14" spans="1:5" s="156" customFormat="1" ht="15.75" customHeight="1" x14ac:dyDescent="0.25">
      <c r="A14" s="232"/>
      <c r="B14" s="232"/>
      <c r="C14" s="232"/>
      <c r="D14" s="232"/>
      <c r="E14" s="232"/>
    </row>
    <row r="15" spans="1:5" s="156" customFormat="1" ht="135" x14ac:dyDescent="0.25">
      <c r="A15" s="157" t="s">
        <v>2</v>
      </c>
      <c r="B15" s="158" t="s">
        <v>189</v>
      </c>
      <c r="C15" s="158" t="s">
        <v>0</v>
      </c>
      <c r="D15" s="158" t="s">
        <v>188</v>
      </c>
      <c r="E15" s="158" t="s">
        <v>1</v>
      </c>
    </row>
    <row r="16" spans="1:5" s="156" customFormat="1" x14ac:dyDescent="0.25">
      <c r="A16" s="168" t="s">
        <v>8</v>
      </c>
      <c r="B16" s="163"/>
      <c r="C16" s="163"/>
      <c r="D16" s="163"/>
      <c r="E16" s="163"/>
    </row>
    <row r="17" spans="1:5" s="156" customFormat="1" x14ac:dyDescent="0.25">
      <c r="A17" s="157" t="s">
        <v>134</v>
      </c>
      <c r="B17" s="164" t="s">
        <v>47</v>
      </c>
      <c r="C17" s="164" t="s">
        <v>33</v>
      </c>
      <c r="D17" s="164">
        <v>0.13</v>
      </c>
      <c r="E17" s="164">
        <v>782.81</v>
      </c>
    </row>
    <row r="18" spans="1:5" s="156" customFormat="1" ht="28.5" x14ac:dyDescent="0.25">
      <c r="A18" s="168" t="s">
        <v>190</v>
      </c>
      <c r="B18" s="163"/>
      <c r="C18" s="163"/>
      <c r="D18" s="163"/>
      <c r="E18" s="163"/>
    </row>
    <row r="19" spans="1:5" s="156" customFormat="1" x14ac:dyDescent="0.25">
      <c r="A19" s="157" t="s">
        <v>237</v>
      </c>
      <c r="B19" s="164" t="s">
        <v>48</v>
      </c>
      <c r="C19" s="164" t="s">
        <v>34</v>
      </c>
      <c r="D19" s="164">
        <f>E19</f>
        <v>39.81</v>
      </c>
      <c r="E19" s="164">
        <v>39.81</v>
      </c>
    </row>
    <row r="20" spans="1:5" s="156" customFormat="1" x14ac:dyDescent="0.25">
      <c r="A20" s="157" t="s">
        <v>238</v>
      </c>
      <c r="B20" s="164" t="s">
        <v>48</v>
      </c>
      <c r="C20" s="164" t="s">
        <v>34</v>
      </c>
      <c r="D20" s="164">
        <f t="shared" ref="D20:D27" si="0">E20</f>
        <v>999.6</v>
      </c>
      <c r="E20" s="164">
        <v>999.6</v>
      </c>
    </row>
    <row r="21" spans="1:5" s="156" customFormat="1" ht="30" x14ac:dyDescent="0.25">
      <c r="A21" s="157" t="s">
        <v>239</v>
      </c>
      <c r="B21" s="164" t="s">
        <v>48</v>
      </c>
      <c r="C21" s="164" t="s">
        <v>163</v>
      </c>
      <c r="D21" s="164">
        <f t="shared" si="0"/>
        <v>590.4</v>
      </c>
      <c r="E21" s="164">
        <v>590.4</v>
      </c>
    </row>
    <row r="22" spans="1:5" s="156" customFormat="1" x14ac:dyDescent="0.25">
      <c r="A22" s="157" t="s">
        <v>240</v>
      </c>
      <c r="B22" s="164">
        <v>1</v>
      </c>
      <c r="C22" s="164" t="s">
        <v>35</v>
      </c>
      <c r="D22" s="164">
        <f t="shared" si="0"/>
        <v>4748.53</v>
      </c>
      <c r="E22" s="164">
        <f>9497.06/2</f>
        <v>4748.53</v>
      </c>
    </row>
    <row r="23" spans="1:5" s="156" customFormat="1" x14ac:dyDescent="0.25">
      <c r="A23" s="157" t="s">
        <v>191</v>
      </c>
      <c r="B23" s="164" t="s">
        <v>173</v>
      </c>
      <c r="C23" s="164" t="s">
        <v>34</v>
      </c>
      <c r="D23" s="164">
        <f t="shared" si="0"/>
        <v>35527.440000000002</v>
      </c>
      <c r="E23" s="164">
        <v>35527.440000000002</v>
      </c>
    </row>
    <row r="24" spans="1:5" s="156" customFormat="1" x14ac:dyDescent="0.25">
      <c r="A24" s="157" t="s">
        <v>192</v>
      </c>
      <c r="B24" s="164" t="s">
        <v>173</v>
      </c>
      <c r="C24" s="164" t="s">
        <v>34</v>
      </c>
      <c r="D24" s="164">
        <f t="shared" si="0"/>
        <v>70.11</v>
      </c>
      <c r="E24" s="164">
        <v>70.11</v>
      </c>
    </row>
    <row r="25" spans="1:5" s="156" customFormat="1" ht="28.5" x14ac:dyDescent="0.25">
      <c r="A25" s="168" t="s">
        <v>194</v>
      </c>
      <c r="B25" s="163"/>
      <c r="C25" s="163"/>
      <c r="D25" s="164"/>
      <c r="E25" s="163"/>
    </row>
    <row r="26" spans="1:5" s="156" customFormat="1" x14ac:dyDescent="0.25">
      <c r="A26" s="157" t="s">
        <v>241</v>
      </c>
      <c r="B26" s="164">
        <v>1</v>
      </c>
      <c r="C26" s="164" t="s">
        <v>38</v>
      </c>
      <c r="D26" s="164">
        <f t="shared" si="0"/>
        <v>724.61</v>
      </c>
      <c r="E26" s="164">
        <v>724.61</v>
      </c>
    </row>
    <row r="27" spans="1:5" s="156" customFormat="1" ht="30" x14ac:dyDescent="0.25">
      <c r="A27" s="157" t="s">
        <v>242</v>
      </c>
      <c r="B27" s="164" t="s">
        <v>48</v>
      </c>
      <c r="C27" s="164" t="s">
        <v>39</v>
      </c>
      <c r="D27" s="164">
        <f t="shared" si="0"/>
        <v>868.39</v>
      </c>
      <c r="E27" s="164">
        <v>868.39</v>
      </c>
    </row>
    <row r="28" spans="1:5" s="156" customFormat="1" ht="30" x14ac:dyDescent="0.25">
      <c r="A28" s="157" t="s">
        <v>243</v>
      </c>
      <c r="B28" s="164">
        <v>0.01</v>
      </c>
      <c r="C28" s="164" t="s">
        <v>41</v>
      </c>
      <c r="D28" s="164">
        <f>E28/B28</f>
        <v>30407</v>
      </c>
      <c r="E28" s="164">
        <v>304.07</v>
      </c>
    </row>
    <row r="29" spans="1:5" s="156" customFormat="1" x14ac:dyDescent="0.25">
      <c r="A29" s="157" t="s">
        <v>199</v>
      </c>
      <c r="B29" s="164">
        <v>1</v>
      </c>
      <c r="C29" s="164" t="s">
        <v>35</v>
      </c>
      <c r="D29" s="164">
        <f t="shared" ref="D29:D48" si="1">E29/B29</f>
        <v>380.89</v>
      </c>
      <c r="E29" s="164">
        <v>380.89</v>
      </c>
    </row>
    <row r="30" spans="1:5" s="156" customFormat="1" x14ac:dyDescent="0.25">
      <c r="A30" s="157" t="s">
        <v>244</v>
      </c>
      <c r="B30" s="164">
        <v>3</v>
      </c>
      <c r="C30" s="164" t="s">
        <v>36</v>
      </c>
      <c r="D30" s="164">
        <f t="shared" si="1"/>
        <v>101.45333333333333</v>
      </c>
      <c r="E30" s="164">
        <v>304.36</v>
      </c>
    </row>
    <row r="31" spans="1:5" s="156" customFormat="1" x14ac:dyDescent="0.25">
      <c r="A31" s="157" t="s">
        <v>143</v>
      </c>
      <c r="B31" s="164">
        <v>1</v>
      </c>
      <c r="C31" s="164" t="s">
        <v>37</v>
      </c>
      <c r="D31" s="164">
        <f t="shared" si="1"/>
        <v>1012.36</v>
      </c>
      <c r="E31" s="164">
        <v>1012.36</v>
      </c>
    </row>
    <row r="32" spans="1:5" s="156" customFormat="1" x14ac:dyDescent="0.25">
      <c r="A32" s="157" t="s">
        <v>245</v>
      </c>
      <c r="B32" s="164">
        <v>0.17</v>
      </c>
      <c r="C32" s="164" t="s">
        <v>39</v>
      </c>
      <c r="D32" s="164">
        <f t="shared" si="1"/>
        <v>1813.705882352941</v>
      </c>
      <c r="E32" s="164">
        <v>308.33</v>
      </c>
    </row>
    <row r="33" spans="1:5" s="156" customFormat="1" x14ac:dyDescent="0.25">
      <c r="A33" s="157" t="s">
        <v>147</v>
      </c>
      <c r="B33" s="164">
        <v>0.02</v>
      </c>
      <c r="C33" s="164" t="s">
        <v>40</v>
      </c>
      <c r="D33" s="164">
        <f t="shared" si="1"/>
        <v>31787.5</v>
      </c>
      <c r="E33" s="164">
        <v>635.75</v>
      </c>
    </row>
    <row r="34" spans="1:5" s="156" customFormat="1" ht="30" x14ac:dyDescent="0.25">
      <c r="A34" s="157" t="s">
        <v>148</v>
      </c>
      <c r="B34" s="164">
        <v>0.86599999999999999</v>
      </c>
      <c r="C34" s="164" t="s">
        <v>39</v>
      </c>
      <c r="D34" s="164">
        <f t="shared" si="1"/>
        <v>2019.9538106235566</v>
      </c>
      <c r="E34" s="164">
        <v>1749.28</v>
      </c>
    </row>
    <row r="35" spans="1:5" s="156" customFormat="1" ht="30" x14ac:dyDescent="0.25">
      <c r="A35" s="157" t="s">
        <v>246</v>
      </c>
      <c r="B35" s="164">
        <v>0.01</v>
      </c>
      <c r="C35" s="164" t="s">
        <v>41</v>
      </c>
      <c r="D35" s="164">
        <f t="shared" si="1"/>
        <v>30101.999999999996</v>
      </c>
      <c r="E35" s="164">
        <v>301.02</v>
      </c>
    </row>
    <row r="36" spans="1:5" s="156" customFormat="1" x14ac:dyDescent="0.25">
      <c r="A36" s="157" t="s">
        <v>247</v>
      </c>
      <c r="B36" s="164">
        <v>0.05</v>
      </c>
      <c r="C36" s="164" t="s">
        <v>38</v>
      </c>
      <c r="D36" s="164">
        <f t="shared" si="1"/>
        <v>17438.599999999999</v>
      </c>
      <c r="E36" s="164">
        <v>871.93</v>
      </c>
    </row>
    <row r="37" spans="1:5" s="156" customFormat="1" ht="30" x14ac:dyDescent="0.25">
      <c r="A37" s="157" t="s">
        <v>150</v>
      </c>
      <c r="B37" s="164">
        <v>4</v>
      </c>
      <c r="C37" s="164" t="s">
        <v>43</v>
      </c>
      <c r="D37" s="164">
        <f t="shared" si="1"/>
        <v>252.17250000000001</v>
      </c>
      <c r="E37" s="164">
        <v>1008.69</v>
      </c>
    </row>
    <row r="38" spans="1:5" s="156" customFormat="1" x14ac:dyDescent="0.25">
      <c r="A38" s="157" t="s">
        <v>248</v>
      </c>
      <c r="B38" s="164">
        <v>3</v>
      </c>
      <c r="C38" s="164" t="s">
        <v>36</v>
      </c>
      <c r="D38" s="164">
        <f t="shared" si="1"/>
        <v>81.239999999999995</v>
      </c>
      <c r="E38" s="164">
        <v>243.72</v>
      </c>
    </row>
    <row r="39" spans="1:5" s="156" customFormat="1" x14ac:dyDescent="0.25">
      <c r="A39" s="157" t="s">
        <v>206</v>
      </c>
      <c r="B39" s="164">
        <v>1</v>
      </c>
      <c r="C39" s="164" t="s">
        <v>35</v>
      </c>
      <c r="D39" s="164">
        <f t="shared" si="1"/>
        <v>4397.99</v>
      </c>
      <c r="E39" s="164">
        <v>4397.99</v>
      </c>
    </row>
    <row r="40" spans="1:5" s="156" customFormat="1" x14ac:dyDescent="0.25">
      <c r="A40" s="157" t="s">
        <v>153</v>
      </c>
      <c r="B40" s="164">
        <v>1</v>
      </c>
      <c r="C40" s="164" t="s">
        <v>37</v>
      </c>
      <c r="D40" s="164">
        <f t="shared" si="1"/>
        <v>4407.03</v>
      </c>
      <c r="E40" s="164">
        <v>4407.03</v>
      </c>
    </row>
    <row r="41" spans="1:5" s="156" customFormat="1" ht="30" x14ac:dyDescent="0.25">
      <c r="A41" s="157" t="s">
        <v>154</v>
      </c>
      <c r="B41" s="164">
        <v>1</v>
      </c>
      <c r="C41" s="164" t="s">
        <v>45</v>
      </c>
      <c r="D41" s="164">
        <f t="shared" si="1"/>
        <v>868.12</v>
      </c>
      <c r="E41" s="164">
        <v>868.12</v>
      </c>
    </row>
    <row r="42" spans="1:5" s="156" customFormat="1" ht="30" x14ac:dyDescent="0.25">
      <c r="A42" s="157" t="s">
        <v>208</v>
      </c>
      <c r="B42" s="164">
        <v>0.01</v>
      </c>
      <c r="C42" s="164" t="s">
        <v>45</v>
      </c>
      <c r="D42" s="164">
        <f t="shared" si="1"/>
        <v>30424</v>
      </c>
      <c r="E42" s="164">
        <v>304.24</v>
      </c>
    </row>
    <row r="43" spans="1:5" s="156" customFormat="1" x14ac:dyDescent="0.25">
      <c r="A43" s="157" t="s">
        <v>155</v>
      </c>
      <c r="B43" s="164">
        <v>30</v>
      </c>
      <c r="C43" s="164" t="s">
        <v>45</v>
      </c>
      <c r="D43" s="164">
        <f t="shared" si="1"/>
        <v>299.62399999999997</v>
      </c>
      <c r="E43" s="164">
        <v>8988.7199999999993</v>
      </c>
    </row>
    <row r="44" spans="1:5" s="156" customFormat="1" ht="28.5" x14ac:dyDescent="0.25">
      <c r="A44" s="168" t="s">
        <v>209</v>
      </c>
      <c r="B44" s="163"/>
      <c r="C44" s="163"/>
      <c r="D44" s="164"/>
      <c r="E44" s="163"/>
    </row>
    <row r="45" spans="1:5" s="156" customFormat="1" ht="30" x14ac:dyDescent="0.25">
      <c r="A45" s="157" t="s">
        <v>242</v>
      </c>
      <c r="B45" s="164" t="s">
        <v>48</v>
      </c>
      <c r="C45" s="164" t="s">
        <v>39</v>
      </c>
      <c r="D45" s="164">
        <f>E45</f>
        <v>1050.9000000000001</v>
      </c>
      <c r="E45" s="164">
        <v>1050.9000000000001</v>
      </c>
    </row>
    <row r="46" spans="1:5" s="156" customFormat="1" ht="30" x14ac:dyDescent="0.25">
      <c r="A46" s="157" t="s">
        <v>214</v>
      </c>
      <c r="B46" s="164">
        <v>0.433</v>
      </c>
      <c r="C46" s="164" t="s">
        <v>39</v>
      </c>
      <c r="D46" s="164">
        <f t="shared" si="1"/>
        <v>2022.217090069284</v>
      </c>
      <c r="E46" s="164">
        <v>875.62</v>
      </c>
    </row>
    <row r="47" spans="1:5" s="156" customFormat="1" ht="30" x14ac:dyDescent="0.25">
      <c r="A47" s="157" t="s">
        <v>156</v>
      </c>
      <c r="B47" s="164">
        <v>0.432</v>
      </c>
      <c r="C47" s="164" t="s">
        <v>39</v>
      </c>
      <c r="D47" s="164">
        <f t="shared" si="1"/>
        <v>2007.7546296296298</v>
      </c>
      <c r="E47" s="164">
        <v>867.35</v>
      </c>
    </row>
    <row r="48" spans="1:5" s="156" customFormat="1" x14ac:dyDescent="0.25">
      <c r="A48" s="157" t="s">
        <v>249</v>
      </c>
      <c r="B48" s="164">
        <v>4.8000000000000001E-2</v>
      </c>
      <c r="C48" s="164" t="s">
        <v>250</v>
      </c>
      <c r="D48" s="164">
        <f t="shared" si="1"/>
        <v>695.625</v>
      </c>
      <c r="E48" s="164">
        <v>33.39</v>
      </c>
    </row>
    <row r="49" spans="1:5" s="156" customFormat="1" ht="30" x14ac:dyDescent="0.25">
      <c r="A49" s="157" t="s">
        <v>158</v>
      </c>
      <c r="B49" s="164" t="s">
        <v>49</v>
      </c>
      <c r="C49" s="164" t="s">
        <v>39</v>
      </c>
      <c r="D49" s="164">
        <f>E49</f>
        <v>1691.29</v>
      </c>
      <c r="E49" s="164">
        <v>1691.29</v>
      </c>
    </row>
    <row r="50" spans="1:5" s="156" customFormat="1" ht="28.5" x14ac:dyDescent="0.25">
      <c r="A50" s="168" t="s">
        <v>66</v>
      </c>
      <c r="B50" s="163"/>
      <c r="C50" s="163"/>
      <c r="D50" s="163"/>
      <c r="E50" s="163"/>
    </row>
    <row r="51" spans="1:5" s="156" customFormat="1" ht="30" x14ac:dyDescent="0.25">
      <c r="A51" s="157" t="s">
        <v>141</v>
      </c>
      <c r="B51" s="164" t="s">
        <v>253</v>
      </c>
      <c r="C51" s="164" t="s">
        <v>33</v>
      </c>
      <c r="D51" s="164">
        <f>E51</f>
        <v>1399.27</v>
      </c>
      <c r="E51" s="164">
        <v>1399.27</v>
      </c>
    </row>
    <row r="52" spans="1:5" s="156" customFormat="1" ht="42.75" x14ac:dyDescent="0.25">
      <c r="A52" s="168" t="s">
        <v>251</v>
      </c>
      <c r="B52" s="163"/>
      <c r="C52" s="163"/>
      <c r="D52" s="164"/>
      <c r="E52" s="163"/>
    </row>
    <row r="53" spans="1:5" s="156" customFormat="1" ht="30" x14ac:dyDescent="0.25">
      <c r="A53" s="157" t="s">
        <v>252</v>
      </c>
      <c r="B53" s="164" t="s">
        <v>48</v>
      </c>
      <c r="C53" s="164" t="s">
        <v>33</v>
      </c>
      <c r="D53" s="164">
        <f t="shared" ref="D53" si="2">E53</f>
        <v>120.43</v>
      </c>
      <c r="E53" s="164">
        <v>120.43</v>
      </c>
    </row>
    <row r="54" spans="1:5" s="83" customFormat="1" ht="14.25" x14ac:dyDescent="0.2">
      <c r="A54" s="104" t="s">
        <v>32</v>
      </c>
      <c r="B54" s="165"/>
      <c r="C54" s="165"/>
      <c r="D54" s="165"/>
      <c r="E54" s="165"/>
    </row>
    <row r="55" spans="1:5" s="83" customFormat="1" x14ac:dyDescent="0.2">
      <c r="A55" s="105" t="s">
        <v>32</v>
      </c>
      <c r="B55" s="166" t="s">
        <v>47</v>
      </c>
      <c r="C55" s="166" t="s">
        <v>33</v>
      </c>
      <c r="D55" s="166">
        <f>E55</f>
        <v>7647.6449999999986</v>
      </c>
      <c r="E55" s="166">
        <f>SUM(E16:E53)*10%</f>
        <v>7647.6449999999986</v>
      </c>
    </row>
    <row r="56" spans="1:5" s="156" customFormat="1" x14ac:dyDescent="0.25">
      <c r="A56" s="167" t="s">
        <v>51</v>
      </c>
      <c r="B56" s="164"/>
      <c r="C56" s="164"/>
      <c r="D56" s="164"/>
      <c r="E56" s="99">
        <f>SUM(E16:E55)</f>
        <v>84124.094999999987</v>
      </c>
    </row>
    <row r="57" spans="1:5" s="156" customFormat="1" x14ac:dyDescent="0.25">
      <c r="A57" s="232"/>
      <c r="B57" s="232"/>
      <c r="C57" s="232"/>
      <c r="D57" s="232"/>
      <c r="E57" s="232"/>
    </row>
    <row r="58" spans="1:5" s="156" customFormat="1" x14ac:dyDescent="0.25">
      <c r="A58" s="232"/>
      <c r="B58" s="232"/>
      <c r="C58" s="232"/>
      <c r="D58" s="232"/>
      <c r="E58" s="232"/>
    </row>
    <row r="59" spans="1:5" s="156" customFormat="1" ht="39.75" customHeight="1" x14ac:dyDescent="0.25">
      <c r="A59" s="234" t="s">
        <v>254</v>
      </c>
      <c r="B59" s="234"/>
      <c r="C59" s="234"/>
      <c r="D59" s="234"/>
      <c r="E59" s="234"/>
    </row>
    <row r="60" spans="1:5" s="156" customFormat="1" ht="27.75" customHeight="1" x14ac:dyDescent="0.25">
      <c r="A60" s="234" t="s">
        <v>219</v>
      </c>
      <c r="B60" s="234"/>
      <c r="C60" s="234"/>
      <c r="D60" s="234"/>
      <c r="E60" s="234"/>
    </row>
    <row r="61" spans="1:5" s="156" customFormat="1" ht="24" customHeight="1" x14ac:dyDescent="0.25">
      <c r="A61" s="234" t="s">
        <v>220</v>
      </c>
      <c r="B61" s="234"/>
      <c r="C61" s="234"/>
      <c r="D61" s="234"/>
      <c r="E61" s="234"/>
    </row>
    <row r="62" spans="1:5" s="156" customFormat="1" ht="30.75" customHeight="1" x14ac:dyDescent="0.25">
      <c r="A62" s="234" t="s">
        <v>221</v>
      </c>
      <c r="B62" s="234"/>
      <c r="C62" s="234"/>
      <c r="D62" s="234"/>
      <c r="E62" s="234"/>
    </row>
    <row r="63" spans="1:5" s="156" customFormat="1" x14ac:dyDescent="0.25">
      <c r="A63" s="232"/>
      <c r="B63" s="232"/>
      <c r="C63" s="232"/>
      <c r="D63" s="232"/>
      <c r="E63" s="232"/>
    </row>
    <row r="64" spans="1:5" s="156" customFormat="1" ht="24.75" customHeight="1" x14ac:dyDescent="0.25">
      <c r="B64" s="234"/>
      <c r="C64" s="234"/>
      <c r="D64" s="234"/>
      <c r="E64" s="234"/>
    </row>
    <row r="65" spans="1:5" s="156" customFormat="1" ht="18.75" customHeight="1" x14ac:dyDescent="0.25">
      <c r="A65" s="232" t="s">
        <v>222</v>
      </c>
      <c r="B65" s="232"/>
      <c r="C65" s="232"/>
      <c r="D65" s="232"/>
      <c r="E65" s="232"/>
    </row>
    <row r="66" spans="1:5" s="156" customFormat="1" ht="15.75" customHeight="1" x14ac:dyDescent="0.25">
      <c r="A66" s="232" t="s">
        <v>255</v>
      </c>
      <c r="B66" s="232"/>
      <c r="C66" s="232"/>
      <c r="D66" s="232"/>
      <c r="E66" s="232"/>
    </row>
    <row r="67" spans="1:5" s="156" customFormat="1" ht="10.5" customHeight="1" x14ac:dyDescent="0.25">
      <c r="B67" s="232"/>
      <c r="C67" s="232"/>
      <c r="D67" s="232" t="s">
        <v>53</v>
      </c>
      <c r="E67" s="232"/>
    </row>
    <row r="68" spans="1:5" s="156" customFormat="1" x14ac:dyDescent="0.25">
      <c r="A68" s="232"/>
      <c r="B68" s="232"/>
      <c r="C68" s="232"/>
      <c r="D68" s="232"/>
      <c r="E68" s="232"/>
    </row>
    <row r="69" spans="1:5" s="156" customFormat="1" x14ac:dyDescent="0.25">
      <c r="A69" s="232" t="s">
        <v>223</v>
      </c>
      <c r="B69" s="232"/>
      <c r="C69" s="232"/>
      <c r="D69" s="232"/>
      <c r="E69" s="232"/>
    </row>
    <row r="70" spans="1:5" s="156" customFormat="1" ht="10.5" customHeight="1" x14ac:dyDescent="0.25">
      <c r="B70" s="232"/>
      <c r="C70" s="232"/>
      <c r="D70" s="232" t="s">
        <v>53</v>
      </c>
      <c r="E70" s="232"/>
    </row>
    <row r="71" spans="1:5" s="156" customFormat="1" ht="11.25" customHeight="1" x14ac:dyDescent="0.25">
      <c r="A71" s="232"/>
      <c r="B71" s="232"/>
      <c r="C71" s="232"/>
      <c r="D71" s="232"/>
      <c r="E71" s="232"/>
    </row>
  </sheetData>
  <mergeCells count="31">
    <mergeCell ref="A71:E71"/>
    <mergeCell ref="B67:C67"/>
    <mergeCell ref="D67:E67"/>
    <mergeCell ref="A68:E68"/>
    <mergeCell ref="A69:E69"/>
    <mergeCell ref="B70:C70"/>
    <mergeCell ref="D70:E70"/>
    <mergeCell ref="A11:E11"/>
    <mergeCell ref="A12:E12"/>
    <mergeCell ref="A13:E13"/>
    <mergeCell ref="A14:E14"/>
    <mergeCell ref="A66:E66"/>
    <mergeCell ref="A57:E57"/>
    <mergeCell ref="A58:E58"/>
    <mergeCell ref="A59:E59"/>
    <mergeCell ref="A60:E60"/>
    <mergeCell ref="A61:E61"/>
    <mergeCell ref="A62:E62"/>
    <mergeCell ref="A63:E63"/>
    <mergeCell ref="B64:E64"/>
    <mergeCell ref="A65:E65"/>
    <mergeCell ref="A6:D6"/>
    <mergeCell ref="A7:E7"/>
    <mergeCell ref="A8:E8"/>
    <mergeCell ref="A9:E9"/>
    <mergeCell ref="A10:E10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workbookViewId="0">
      <selection activeCell="A28" sqref="A28:XFD2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281</v>
      </c>
      <c r="B1" s="198"/>
      <c r="C1" s="198"/>
      <c r="D1" s="198"/>
      <c r="E1" s="198"/>
      <c r="F1" s="198"/>
    </row>
    <row r="2" spans="1:19" s="2" customFormat="1" x14ac:dyDescent="0.25">
      <c r="A2" s="51"/>
      <c r="B2" s="51"/>
      <c r="C2" s="51"/>
      <c r="D2" s="51"/>
      <c r="E2" s="51"/>
      <c r="F2" s="51"/>
    </row>
    <row r="3" spans="1:19" s="2" customFormat="1" ht="19.5" customHeight="1" x14ac:dyDescent="0.25">
      <c r="A3" s="52" t="s">
        <v>282</v>
      </c>
      <c r="B3" s="52"/>
      <c r="C3" s="52"/>
      <c r="D3" s="52"/>
      <c r="E3" s="52"/>
      <c r="F3" s="5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spans="1:19" s="2" customFormat="1" ht="19.5" customHeight="1" x14ac:dyDescent="0.25">
      <c r="A4" s="52"/>
      <c r="B4" s="52"/>
      <c r="C4" s="52"/>
      <c r="D4" s="52"/>
      <c r="E4" s="52"/>
      <c r="F4" s="5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</row>
    <row r="5" spans="1:19" s="2" customFormat="1" ht="36.75" customHeight="1" x14ac:dyDescent="0.25">
      <c r="A5" s="207" t="s">
        <v>105</v>
      </c>
      <c r="B5" s="207"/>
      <c r="C5" s="207"/>
      <c r="D5" s="207"/>
      <c r="E5" s="207"/>
      <c r="F5" s="207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s="64" customFormat="1" ht="27.75" customHeight="1" x14ac:dyDescent="0.25">
      <c r="A6" s="120" t="s">
        <v>106</v>
      </c>
      <c r="B6" s="121">
        <v>2</v>
      </c>
      <c r="C6" s="120" t="s">
        <v>107</v>
      </c>
      <c r="D6" s="155">
        <v>501.8</v>
      </c>
      <c r="E6" s="120" t="s">
        <v>108</v>
      </c>
      <c r="F6" s="123">
        <v>477.6</v>
      </c>
      <c r="G6" s="55"/>
      <c r="H6" s="57"/>
      <c r="I6" s="58"/>
      <c r="J6" s="59"/>
      <c r="K6" s="60"/>
      <c r="L6" s="61"/>
      <c r="M6" s="61"/>
      <c r="N6" s="61"/>
      <c r="O6" s="55"/>
      <c r="P6" s="55"/>
      <c r="Q6" s="193"/>
      <c r="R6" s="193"/>
      <c r="S6" s="192"/>
    </row>
    <row r="7" spans="1:19" s="66" customFormat="1" ht="32.25" customHeight="1" x14ac:dyDescent="0.25">
      <c r="A7" s="120" t="s">
        <v>109</v>
      </c>
      <c r="B7" s="121">
        <v>1</v>
      </c>
      <c r="C7" s="120" t="s">
        <v>110</v>
      </c>
      <c r="D7" s="155">
        <v>0</v>
      </c>
      <c r="E7" s="120" t="s">
        <v>111</v>
      </c>
      <c r="F7" s="123">
        <v>308.2</v>
      </c>
      <c r="G7" s="55"/>
      <c r="H7" s="57"/>
      <c r="I7" s="58"/>
      <c r="J7" s="59"/>
      <c r="K7" s="60"/>
      <c r="L7" s="61"/>
      <c r="M7" s="61"/>
      <c r="N7" s="61"/>
      <c r="O7" s="55"/>
      <c r="P7" s="55"/>
      <c r="Q7" s="193"/>
      <c r="R7" s="193"/>
      <c r="S7" s="73"/>
    </row>
    <row r="8" spans="1:19" s="66" customFormat="1" ht="48" customHeight="1" x14ac:dyDescent="0.25">
      <c r="A8" s="161" t="s">
        <v>112</v>
      </c>
      <c r="B8" s="121">
        <v>8</v>
      </c>
      <c r="C8" s="120" t="s">
        <v>113</v>
      </c>
      <c r="D8" s="123">
        <v>47.6</v>
      </c>
      <c r="E8" s="120" t="s">
        <v>114</v>
      </c>
      <c r="F8" s="123">
        <v>77.599999999999994</v>
      </c>
      <c r="G8" s="55"/>
      <c r="H8" s="57"/>
      <c r="I8" s="58"/>
      <c r="J8" s="59"/>
      <c r="K8" s="160"/>
      <c r="L8" s="61"/>
      <c r="M8" s="61"/>
      <c r="N8" s="61"/>
      <c r="O8" s="55"/>
      <c r="P8" s="55"/>
      <c r="Q8" s="193"/>
      <c r="R8" s="193"/>
      <c r="S8" s="73"/>
    </row>
    <row r="9" spans="1:19" s="66" customFormat="1" ht="33.75" customHeight="1" x14ac:dyDescent="0.25">
      <c r="A9" s="67"/>
      <c r="B9" s="59"/>
      <c r="C9" s="56"/>
      <c r="D9" s="69"/>
      <c r="E9" s="70"/>
      <c r="F9" s="71"/>
      <c r="G9" s="55"/>
      <c r="H9" s="57"/>
      <c r="I9" s="58"/>
      <c r="J9" s="59"/>
      <c r="K9" s="160"/>
      <c r="L9" s="61"/>
      <c r="M9" s="61"/>
      <c r="N9" s="61"/>
      <c r="O9" s="61"/>
      <c r="P9" s="55"/>
      <c r="Q9" s="160"/>
      <c r="R9" s="161"/>
      <c r="S9" s="73"/>
    </row>
    <row r="10" spans="1:19" s="76" customFormat="1" ht="15" customHeight="1" thickBot="1" x14ac:dyDescent="0.3">
      <c r="A10" s="74"/>
      <c r="B10" s="74"/>
      <c r="C10" s="74"/>
      <c r="D10" s="74"/>
      <c r="E10" s="74"/>
      <c r="F10" s="15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6" customFormat="1" ht="30" customHeight="1" x14ac:dyDescent="0.25">
      <c r="A11" s="211" t="s">
        <v>115</v>
      </c>
      <c r="B11" s="212"/>
      <c r="C11" s="212"/>
      <c r="D11" s="212"/>
      <c r="E11" s="213"/>
      <c r="F11" s="77" t="s">
        <v>116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</row>
    <row r="12" spans="1:19" s="127" customFormat="1" ht="30" customHeight="1" x14ac:dyDescent="0.25">
      <c r="A12" s="217" t="s">
        <v>117</v>
      </c>
      <c r="B12" s="218"/>
      <c r="C12" s="218"/>
      <c r="D12" s="218"/>
      <c r="E12" s="219"/>
      <c r="F12" s="128">
        <v>-45888.758000000016</v>
      </c>
      <c r="G12" s="191"/>
    </row>
    <row r="13" spans="1:19" s="127" customFormat="1" ht="30" customHeight="1" x14ac:dyDescent="0.25">
      <c r="A13" s="217" t="s">
        <v>118</v>
      </c>
      <c r="B13" s="218"/>
      <c r="C13" s="218"/>
      <c r="D13" s="218"/>
      <c r="E13" s="219"/>
      <c r="F13" s="128">
        <v>6233.0299999999988</v>
      </c>
    </row>
    <row r="14" spans="1:19" s="127" customFormat="1" ht="30" customHeight="1" x14ac:dyDescent="0.25">
      <c r="A14" s="217" t="s">
        <v>119</v>
      </c>
      <c r="B14" s="218"/>
      <c r="C14" s="218"/>
      <c r="D14" s="218"/>
      <c r="E14" s="219"/>
      <c r="F14" s="130">
        <f>SUM(F15:F17)</f>
        <v>84302.38</v>
      </c>
    </row>
    <row r="15" spans="1:19" s="76" customFormat="1" ht="27.75" customHeight="1" x14ac:dyDescent="0.25">
      <c r="A15" s="204" t="s">
        <v>120</v>
      </c>
      <c r="B15" s="205"/>
      <c r="C15" s="205"/>
      <c r="D15" s="205"/>
      <c r="E15" s="206"/>
      <c r="F15" s="124">
        <v>84302.38</v>
      </c>
    </row>
    <row r="16" spans="1:19" s="76" customFormat="1" ht="24.75" hidden="1" customHeight="1" x14ac:dyDescent="0.25">
      <c r="A16" s="204" t="s">
        <v>121</v>
      </c>
      <c r="B16" s="205"/>
      <c r="C16" s="205"/>
      <c r="D16" s="205"/>
      <c r="E16" s="206"/>
      <c r="F16" s="124"/>
    </row>
    <row r="17" spans="1:19" s="76" customFormat="1" ht="30" hidden="1" customHeight="1" x14ac:dyDescent="0.25">
      <c r="A17" s="204" t="s">
        <v>122</v>
      </c>
      <c r="B17" s="205"/>
      <c r="C17" s="205"/>
      <c r="D17" s="205"/>
      <c r="E17" s="206"/>
      <c r="F17" s="124"/>
    </row>
    <row r="18" spans="1:19" s="127" customFormat="1" ht="30" customHeight="1" x14ac:dyDescent="0.25">
      <c r="A18" s="217" t="s">
        <v>123</v>
      </c>
      <c r="B18" s="218"/>
      <c r="C18" s="218"/>
      <c r="D18" s="218"/>
      <c r="E18" s="219"/>
      <c r="F18" s="130">
        <f>SUM(F19:F21)</f>
        <v>88252.5</v>
      </c>
    </row>
    <row r="19" spans="1:19" s="76" customFormat="1" ht="29.25" customHeight="1" x14ac:dyDescent="0.25">
      <c r="A19" s="204" t="s">
        <v>120</v>
      </c>
      <c r="B19" s="205"/>
      <c r="C19" s="205"/>
      <c r="D19" s="205"/>
      <c r="E19" s="206"/>
      <c r="F19" s="124">
        <v>88252.5</v>
      </c>
    </row>
    <row r="20" spans="1:19" s="76" customFormat="1" ht="30" hidden="1" customHeight="1" x14ac:dyDescent="0.25">
      <c r="A20" s="204" t="s">
        <v>121</v>
      </c>
      <c r="B20" s="205"/>
      <c r="C20" s="205"/>
      <c r="D20" s="205"/>
      <c r="E20" s="206"/>
      <c r="F20" s="124"/>
    </row>
    <row r="21" spans="1:19" s="79" customFormat="1" ht="30" hidden="1" customHeight="1" x14ac:dyDescent="0.2">
      <c r="A21" s="204" t="s">
        <v>122</v>
      </c>
      <c r="B21" s="205"/>
      <c r="C21" s="205"/>
      <c r="D21" s="205"/>
      <c r="E21" s="206"/>
      <c r="F21" s="124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131" customFormat="1" ht="30" customHeight="1" x14ac:dyDescent="0.25">
      <c r="A22" s="217" t="s">
        <v>124</v>
      </c>
      <c r="B22" s="218"/>
      <c r="C22" s="218"/>
      <c r="D22" s="218"/>
      <c r="E22" s="219"/>
      <c r="F22" s="130">
        <f>F12+F18</f>
        <v>42363.741999999984</v>
      </c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</row>
    <row r="23" spans="1:19" s="131" customFormat="1" ht="30" customHeight="1" x14ac:dyDescent="0.25">
      <c r="A23" s="217" t="s">
        <v>125</v>
      </c>
      <c r="B23" s="218"/>
      <c r="C23" s="218"/>
      <c r="D23" s="218"/>
      <c r="E23" s="219"/>
      <c r="F23" s="130">
        <f>акт21!E66</f>
        <v>85779.848000000027</v>
      </c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</row>
    <row r="24" spans="1:19" s="131" customFormat="1" ht="30" customHeight="1" x14ac:dyDescent="0.25">
      <c r="A24" s="217" t="s">
        <v>235</v>
      </c>
      <c r="B24" s="218"/>
      <c r="C24" s="218"/>
      <c r="D24" s="218"/>
      <c r="E24" s="219"/>
      <c r="F24" s="130">
        <f>F22-F23</f>
        <v>-43416.106000000043</v>
      </c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</row>
    <row r="25" spans="1:19" s="131" customFormat="1" ht="30" customHeight="1" x14ac:dyDescent="0.25">
      <c r="A25" s="217" t="s">
        <v>127</v>
      </c>
      <c r="B25" s="218"/>
      <c r="C25" s="218"/>
      <c r="D25" s="218"/>
      <c r="E25" s="219"/>
      <c r="F25" s="128">
        <f>F13+F14-F18</f>
        <v>2282.9100000000035</v>
      </c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</row>
    <row r="26" spans="1:19" s="79" customFormat="1" ht="11.45" customHeight="1" x14ac:dyDescent="0.25">
      <c r="A26" s="80"/>
      <c r="B26" s="80"/>
      <c r="C26" s="80"/>
      <c r="D26" s="80"/>
      <c r="E26" s="80"/>
      <c r="F26" s="80"/>
    </row>
    <row r="27" spans="1:19" s="81" customFormat="1" ht="64.5" customHeight="1" x14ac:dyDescent="0.2">
      <c r="A27" s="220" t="s">
        <v>128</v>
      </c>
      <c r="B27" s="220"/>
      <c r="C27" s="220"/>
      <c r="D27" s="220"/>
    </row>
    <row r="28" spans="1:19" s="2" customFormat="1" ht="21.75" hidden="1" customHeight="1" x14ac:dyDescent="0.25">
      <c r="A28" s="221" t="s">
        <v>283</v>
      </c>
      <c r="B28" s="221"/>
      <c r="C28" s="221"/>
      <c r="D28" s="221"/>
    </row>
    <row r="29" spans="1:19" s="2" customFormat="1" ht="22.5" customHeight="1" x14ac:dyDescent="0.25">
      <c r="A29" s="220" t="s">
        <v>74</v>
      </c>
      <c r="B29" s="220"/>
      <c r="C29" s="220"/>
      <c r="D29" s="220"/>
    </row>
    <row r="30" spans="1:19" s="2" customFormat="1" ht="22.5" customHeight="1" x14ac:dyDescent="0.25">
      <c r="A30" s="220" t="s">
        <v>75</v>
      </c>
      <c r="B30" s="220"/>
      <c r="C30" s="220"/>
      <c r="D30" s="51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0866141732283472" right="0.51181102362204722" top="0.55118110236220474" bottom="0.55118110236220474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topLeftCell="A54" workbookViewId="0">
      <selection activeCell="E54" sqref="E54"/>
    </sheetView>
  </sheetViews>
  <sheetFormatPr defaultColWidth="8.140625" defaultRowHeight="15" x14ac:dyDescent="0.25"/>
  <cols>
    <col min="1" max="1" width="57.7109375" style="162" customWidth="1"/>
    <col min="2" max="5" width="17" style="162" customWidth="1"/>
    <col min="6" max="6" width="8.42578125" style="162" bestFit="1" customWidth="1"/>
    <col min="7" max="255" width="8.140625" style="162"/>
    <col min="256" max="256" width="8.7109375" style="162" customWidth="1"/>
    <col min="257" max="257" width="31.5703125" style="162" customWidth="1"/>
    <col min="258" max="258" width="13.85546875" style="162" customWidth="1"/>
    <col min="259" max="259" width="19.140625" style="162" customWidth="1"/>
    <col min="260" max="260" width="17.5703125" style="162" customWidth="1"/>
    <col min="261" max="261" width="14.7109375" style="162" customWidth="1"/>
    <col min="262" max="511" width="8.140625" style="162"/>
    <col min="512" max="512" width="8.7109375" style="162" customWidth="1"/>
    <col min="513" max="513" width="31.5703125" style="162" customWidth="1"/>
    <col min="514" max="514" width="13.85546875" style="162" customWidth="1"/>
    <col min="515" max="515" width="19.140625" style="162" customWidth="1"/>
    <col min="516" max="516" width="17.5703125" style="162" customWidth="1"/>
    <col min="517" max="517" width="14.7109375" style="162" customWidth="1"/>
    <col min="518" max="767" width="8.140625" style="162"/>
    <col min="768" max="768" width="8.7109375" style="162" customWidth="1"/>
    <col min="769" max="769" width="31.5703125" style="162" customWidth="1"/>
    <col min="770" max="770" width="13.85546875" style="162" customWidth="1"/>
    <col min="771" max="771" width="19.140625" style="162" customWidth="1"/>
    <col min="772" max="772" width="17.5703125" style="162" customWidth="1"/>
    <col min="773" max="773" width="14.7109375" style="162" customWidth="1"/>
    <col min="774" max="1023" width="8.140625" style="162"/>
    <col min="1024" max="1024" width="8.7109375" style="162" customWidth="1"/>
    <col min="1025" max="1025" width="31.5703125" style="162" customWidth="1"/>
    <col min="1026" max="1026" width="13.85546875" style="162" customWidth="1"/>
    <col min="1027" max="1027" width="19.140625" style="162" customWidth="1"/>
    <col min="1028" max="1028" width="17.5703125" style="162" customWidth="1"/>
    <col min="1029" max="1029" width="14.7109375" style="162" customWidth="1"/>
    <col min="1030" max="1279" width="8.140625" style="162"/>
    <col min="1280" max="1280" width="8.7109375" style="162" customWidth="1"/>
    <col min="1281" max="1281" width="31.5703125" style="162" customWidth="1"/>
    <col min="1282" max="1282" width="13.85546875" style="162" customWidth="1"/>
    <col min="1283" max="1283" width="19.140625" style="162" customWidth="1"/>
    <col min="1284" max="1284" width="17.5703125" style="162" customWidth="1"/>
    <col min="1285" max="1285" width="14.7109375" style="162" customWidth="1"/>
    <col min="1286" max="1535" width="8.140625" style="162"/>
    <col min="1536" max="1536" width="8.7109375" style="162" customWidth="1"/>
    <col min="1537" max="1537" width="31.5703125" style="162" customWidth="1"/>
    <col min="1538" max="1538" width="13.85546875" style="162" customWidth="1"/>
    <col min="1539" max="1539" width="19.140625" style="162" customWidth="1"/>
    <col min="1540" max="1540" width="17.5703125" style="162" customWidth="1"/>
    <col min="1541" max="1541" width="14.7109375" style="162" customWidth="1"/>
    <col min="1542" max="1791" width="8.140625" style="162"/>
    <col min="1792" max="1792" width="8.7109375" style="162" customWidth="1"/>
    <col min="1793" max="1793" width="31.5703125" style="162" customWidth="1"/>
    <col min="1794" max="1794" width="13.85546875" style="162" customWidth="1"/>
    <col min="1795" max="1795" width="19.140625" style="162" customWidth="1"/>
    <col min="1796" max="1796" width="17.5703125" style="162" customWidth="1"/>
    <col min="1797" max="1797" width="14.7109375" style="162" customWidth="1"/>
    <col min="1798" max="2047" width="8.140625" style="162"/>
    <col min="2048" max="2048" width="8.7109375" style="162" customWidth="1"/>
    <col min="2049" max="2049" width="31.5703125" style="162" customWidth="1"/>
    <col min="2050" max="2050" width="13.85546875" style="162" customWidth="1"/>
    <col min="2051" max="2051" width="19.140625" style="162" customWidth="1"/>
    <col min="2052" max="2052" width="17.5703125" style="162" customWidth="1"/>
    <col min="2053" max="2053" width="14.7109375" style="162" customWidth="1"/>
    <col min="2054" max="2303" width="8.140625" style="162"/>
    <col min="2304" max="2304" width="8.7109375" style="162" customWidth="1"/>
    <col min="2305" max="2305" width="31.5703125" style="162" customWidth="1"/>
    <col min="2306" max="2306" width="13.85546875" style="162" customWidth="1"/>
    <col min="2307" max="2307" width="19.140625" style="162" customWidth="1"/>
    <col min="2308" max="2308" width="17.5703125" style="162" customWidth="1"/>
    <col min="2309" max="2309" width="14.7109375" style="162" customWidth="1"/>
    <col min="2310" max="2559" width="8.140625" style="162"/>
    <col min="2560" max="2560" width="8.7109375" style="162" customWidth="1"/>
    <col min="2561" max="2561" width="31.5703125" style="162" customWidth="1"/>
    <col min="2562" max="2562" width="13.85546875" style="162" customWidth="1"/>
    <col min="2563" max="2563" width="19.140625" style="162" customWidth="1"/>
    <col min="2564" max="2564" width="17.5703125" style="162" customWidth="1"/>
    <col min="2565" max="2565" width="14.7109375" style="162" customWidth="1"/>
    <col min="2566" max="2815" width="8.140625" style="162"/>
    <col min="2816" max="2816" width="8.7109375" style="162" customWidth="1"/>
    <col min="2817" max="2817" width="31.5703125" style="162" customWidth="1"/>
    <col min="2818" max="2818" width="13.85546875" style="162" customWidth="1"/>
    <col min="2819" max="2819" width="19.140625" style="162" customWidth="1"/>
    <col min="2820" max="2820" width="17.5703125" style="162" customWidth="1"/>
    <col min="2821" max="2821" width="14.7109375" style="162" customWidth="1"/>
    <col min="2822" max="3071" width="8.140625" style="162"/>
    <col min="3072" max="3072" width="8.7109375" style="162" customWidth="1"/>
    <col min="3073" max="3073" width="31.5703125" style="162" customWidth="1"/>
    <col min="3074" max="3074" width="13.85546875" style="162" customWidth="1"/>
    <col min="3075" max="3075" width="19.140625" style="162" customWidth="1"/>
    <col min="3076" max="3076" width="17.5703125" style="162" customWidth="1"/>
    <col min="3077" max="3077" width="14.7109375" style="162" customWidth="1"/>
    <col min="3078" max="3327" width="8.140625" style="162"/>
    <col min="3328" max="3328" width="8.7109375" style="162" customWidth="1"/>
    <col min="3329" max="3329" width="31.5703125" style="162" customWidth="1"/>
    <col min="3330" max="3330" width="13.85546875" style="162" customWidth="1"/>
    <col min="3331" max="3331" width="19.140625" style="162" customWidth="1"/>
    <col min="3332" max="3332" width="17.5703125" style="162" customWidth="1"/>
    <col min="3333" max="3333" width="14.7109375" style="162" customWidth="1"/>
    <col min="3334" max="3583" width="8.140625" style="162"/>
    <col min="3584" max="3584" width="8.7109375" style="162" customWidth="1"/>
    <col min="3585" max="3585" width="31.5703125" style="162" customWidth="1"/>
    <col min="3586" max="3586" width="13.85546875" style="162" customWidth="1"/>
    <col min="3587" max="3587" width="19.140625" style="162" customWidth="1"/>
    <col min="3588" max="3588" width="17.5703125" style="162" customWidth="1"/>
    <col min="3589" max="3589" width="14.7109375" style="162" customWidth="1"/>
    <col min="3590" max="3839" width="8.140625" style="162"/>
    <col min="3840" max="3840" width="8.7109375" style="162" customWidth="1"/>
    <col min="3841" max="3841" width="31.5703125" style="162" customWidth="1"/>
    <col min="3842" max="3842" width="13.85546875" style="162" customWidth="1"/>
    <col min="3843" max="3843" width="19.140625" style="162" customWidth="1"/>
    <col min="3844" max="3844" width="17.5703125" style="162" customWidth="1"/>
    <col min="3845" max="3845" width="14.7109375" style="162" customWidth="1"/>
    <col min="3846" max="4095" width="8.140625" style="162"/>
    <col min="4096" max="4096" width="8.7109375" style="162" customWidth="1"/>
    <col min="4097" max="4097" width="31.5703125" style="162" customWidth="1"/>
    <col min="4098" max="4098" width="13.85546875" style="162" customWidth="1"/>
    <col min="4099" max="4099" width="19.140625" style="162" customWidth="1"/>
    <col min="4100" max="4100" width="17.5703125" style="162" customWidth="1"/>
    <col min="4101" max="4101" width="14.7109375" style="162" customWidth="1"/>
    <col min="4102" max="4351" width="8.140625" style="162"/>
    <col min="4352" max="4352" width="8.7109375" style="162" customWidth="1"/>
    <col min="4353" max="4353" width="31.5703125" style="162" customWidth="1"/>
    <col min="4354" max="4354" width="13.85546875" style="162" customWidth="1"/>
    <col min="4355" max="4355" width="19.140625" style="162" customWidth="1"/>
    <col min="4356" max="4356" width="17.5703125" style="162" customWidth="1"/>
    <col min="4357" max="4357" width="14.7109375" style="162" customWidth="1"/>
    <col min="4358" max="4607" width="8.140625" style="162"/>
    <col min="4608" max="4608" width="8.7109375" style="162" customWidth="1"/>
    <col min="4609" max="4609" width="31.5703125" style="162" customWidth="1"/>
    <col min="4610" max="4610" width="13.85546875" style="162" customWidth="1"/>
    <col min="4611" max="4611" width="19.140625" style="162" customWidth="1"/>
    <col min="4612" max="4612" width="17.5703125" style="162" customWidth="1"/>
    <col min="4613" max="4613" width="14.7109375" style="162" customWidth="1"/>
    <col min="4614" max="4863" width="8.140625" style="162"/>
    <col min="4864" max="4864" width="8.7109375" style="162" customWidth="1"/>
    <col min="4865" max="4865" width="31.5703125" style="162" customWidth="1"/>
    <col min="4866" max="4866" width="13.85546875" style="162" customWidth="1"/>
    <col min="4867" max="4867" width="19.140625" style="162" customWidth="1"/>
    <col min="4868" max="4868" width="17.5703125" style="162" customWidth="1"/>
    <col min="4869" max="4869" width="14.7109375" style="162" customWidth="1"/>
    <col min="4870" max="5119" width="8.140625" style="162"/>
    <col min="5120" max="5120" width="8.7109375" style="162" customWidth="1"/>
    <col min="5121" max="5121" width="31.5703125" style="162" customWidth="1"/>
    <col min="5122" max="5122" width="13.85546875" style="162" customWidth="1"/>
    <col min="5123" max="5123" width="19.140625" style="162" customWidth="1"/>
    <col min="5124" max="5124" width="17.5703125" style="162" customWidth="1"/>
    <col min="5125" max="5125" width="14.7109375" style="162" customWidth="1"/>
    <col min="5126" max="5375" width="8.140625" style="162"/>
    <col min="5376" max="5376" width="8.7109375" style="162" customWidth="1"/>
    <col min="5377" max="5377" width="31.5703125" style="162" customWidth="1"/>
    <col min="5378" max="5378" width="13.85546875" style="162" customWidth="1"/>
    <col min="5379" max="5379" width="19.140625" style="162" customWidth="1"/>
    <col min="5380" max="5380" width="17.5703125" style="162" customWidth="1"/>
    <col min="5381" max="5381" width="14.7109375" style="162" customWidth="1"/>
    <col min="5382" max="5631" width="8.140625" style="162"/>
    <col min="5632" max="5632" width="8.7109375" style="162" customWidth="1"/>
    <col min="5633" max="5633" width="31.5703125" style="162" customWidth="1"/>
    <col min="5634" max="5634" width="13.85546875" style="162" customWidth="1"/>
    <col min="5635" max="5635" width="19.140625" style="162" customWidth="1"/>
    <col min="5636" max="5636" width="17.5703125" style="162" customWidth="1"/>
    <col min="5637" max="5637" width="14.7109375" style="162" customWidth="1"/>
    <col min="5638" max="5887" width="8.140625" style="162"/>
    <col min="5888" max="5888" width="8.7109375" style="162" customWidth="1"/>
    <col min="5889" max="5889" width="31.5703125" style="162" customWidth="1"/>
    <col min="5890" max="5890" width="13.85546875" style="162" customWidth="1"/>
    <col min="5891" max="5891" width="19.140625" style="162" customWidth="1"/>
    <col min="5892" max="5892" width="17.5703125" style="162" customWidth="1"/>
    <col min="5893" max="5893" width="14.7109375" style="162" customWidth="1"/>
    <col min="5894" max="6143" width="8.140625" style="162"/>
    <col min="6144" max="6144" width="8.7109375" style="162" customWidth="1"/>
    <col min="6145" max="6145" width="31.5703125" style="162" customWidth="1"/>
    <col min="6146" max="6146" width="13.85546875" style="162" customWidth="1"/>
    <col min="6147" max="6147" width="19.140625" style="162" customWidth="1"/>
    <col min="6148" max="6148" width="17.5703125" style="162" customWidth="1"/>
    <col min="6149" max="6149" width="14.7109375" style="162" customWidth="1"/>
    <col min="6150" max="6399" width="8.140625" style="162"/>
    <col min="6400" max="6400" width="8.7109375" style="162" customWidth="1"/>
    <col min="6401" max="6401" width="31.5703125" style="162" customWidth="1"/>
    <col min="6402" max="6402" width="13.85546875" style="162" customWidth="1"/>
    <col min="6403" max="6403" width="19.140625" style="162" customWidth="1"/>
    <col min="6404" max="6404" width="17.5703125" style="162" customWidth="1"/>
    <col min="6405" max="6405" width="14.7109375" style="162" customWidth="1"/>
    <col min="6406" max="6655" width="8.140625" style="162"/>
    <col min="6656" max="6656" width="8.7109375" style="162" customWidth="1"/>
    <col min="6657" max="6657" width="31.5703125" style="162" customWidth="1"/>
    <col min="6658" max="6658" width="13.85546875" style="162" customWidth="1"/>
    <col min="6659" max="6659" width="19.140625" style="162" customWidth="1"/>
    <col min="6660" max="6660" width="17.5703125" style="162" customWidth="1"/>
    <col min="6661" max="6661" width="14.7109375" style="162" customWidth="1"/>
    <col min="6662" max="6911" width="8.140625" style="162"/>
    <col min="6912" max="6912" width="8.7109375" style="162" customWidth="1"/>
    <col min="6913" max="6913" width="31.5703125" style="162" customWidth="1"/>
    <col min="6914" max="6914" width="13.85546875" style="162" customWidth="1"/>
    <col min="6915" max="6915" width="19.140625" style="162" customWidth="1"/>
    <col min="6916" max="6916" width="17.5703125" style="162" customWidth="1"/>
    <col min="6917" max="6917" width="14.7109375" style="162" customWidth="1"/>
    <col min="6918" max="7167" width="8.140625" style="162"/>
    <col min="7168" max="7168" width="8.7109375" style="162" customWidth="1"/>
    <col min="7169" max="7169" width="31.5703125" style="162" customWidth="1"/>
    <col min="7170" max="7170" width="13.85546875" style="162" customWidth="1"/>
    <col min="7171" max="7171" width="19.140625" style="162" customWidth="1"/>
    <col min="7172" max="7172" width="17.5703125" style="162" customWidth="1"/>
    <col min="7173" max="7173" width="14.7109375" style="162" customWidth="1"/>
    <col min="7174" max="7423" width="8.140625" style="162"/>
    <col min="7424" max="7424" width="8.7109375" style="162" customWidth="1"/>
    <col min="7425" max="7425" width="31.5703125" style="162" customWidth="1"/>
    <col min="7426" max="7426" width="13.85546875" style="162" customWidth="1"/>
    <col min="7427" max="7427" width="19.140625" style="162" customWidth="1"/>
    <col min="7428" max="7428" width="17.5703125" style="162" customWidth="1"/>
    <col min="7429" max="7429" width="14.7109375" style="162" customWidth="1"/>
    <col min="7430" max="7679" width="8.140625" style="162"/>
    <col min="7680" max="7680" width="8.7109375" style="162" customWidth="1"/>
    <col min="7681" max="7681" width="31.5703125" style="162" customWidth="1"/>
    <col min="7682" max="7682" width="13.85546875" style="162" customWidth="1"/>
    <col min="7683" max="7683" width="19.140625" style="162" customWidth="1"/>
    <col min="7684" max="7684" width="17.5703125" style="162" customWidth="1"/>
    <col min="7685" max="7685" width="14.7109375" style="162" customWidth="1"/>
    <col min="7686" max="7935" width="8.140625" style="162"/>
    <col min="7936" max="7936" width="8.7109375" style="162" customWidth="1"/>
    <col min="7937" max="7937" width="31.5703125" style="162" customWidth="1"/>
    <col min="7938" max="7938" width="13.85546875" style="162" customWidth="1"/>
    <col min="7939" max="7939" width="19.140625" style="162" customWidth="1"/>
    <col min="7940" max="7940" width="17.5703125" style="162" customWidth="1"/>
    <col min="7941" max="7941" width="14.7109375" style="162" customWidth="1"/>
    <col min="7942" max="8191" width="8.140625" style="162"/>
    <col min="8192" max="8192" width="8.7109375" style="162" customWidth="1"/>
    <col min="8193" max="8193" width="31.5703125" style="162" customWidth="1"/>
    <col min="8194" max="8194" width="13.85546875" style="162" customWidth="1"/>
    <col min="8195" max="8195" width="19.140625" style="162" customWidth="1"/>
    <col min="8196" max="8196" width="17.5703125" style="162" customWidth="1"/>
    <col min="8197" max="8197" width="14.7109375" style="162" customWidth="1"/>
    <col min="8198" max="8447" width="8.140625" style="162"/>
    <col min="8448" max="8448" width="8.7109375" style="162" customWidth="1"/>
    <col min="8449" max="8449" width="31.5703125" style="162" customWidth="1"/>
    <col min="8450" max="8450" width="13.85546875" style="162" customWidth="1"/>
    <col min="8451" max="8451" width="19.140625" style="162" customWidth="1"/>
    <col min="8452" max="8452" width="17.5703125" style="162" customWidth="1"/>
    <col min="8453" max="8453" width="14.7109375" style="162" customWidth="1"/>
    <col min="8454" max="8703" width="8.140625" style="162"/>
    <col min="8704" max="8704" width="8.7109375" style="162" customWidth="1"/>
    <col min="8705" max="8705" width="31.5703125" style="162" customWidth="1"/>
    <col min="8706" max="8706" width="13.85546875" style="162" customWidth="1"/>
    <col min="8707" max="8707" width="19.140625" style="162" customWidth="1"/>
    <col min="8708" max="8708" width="17.5703125" style="162" customWidth="1"/>
    <col min="8709" max="8709" width="14.7109375" style="162" customWidth="1"/>
    <col min="8710" max="8959" width="8.140625" style="162"/>
    <col min="8960" max="8960" width="8.7109375" style="162" customWidth="1"/>
    <col min="8961" max="8961" width="31.5703125" style="162" customWidth="1"/>
    <col min="8962" max="8962" width="13.85546875" style="162" customWidth="1"/>
    <col min="8963" max="8963" width="19.140625" style="162" customWidth="1"/>
    <col min="8964" max="8964" width="17.5703125" style="162" customWidth="1"/>
    <col min="8965" max="8965" width="14.7109375" style="162" customWidth="1"/>
    <col min="8966" max="9215" width="8.140625" style="162"/>
    <col min="9216" max="9216" width="8.7109375" style="162" customWidth="1"/>
    <col min="9217" max="9217" width="31.5703125" style="162" customWidth="1"/>
    <col min="9218" max="9218" width="13.85546875" style="162" customWidth="1"/>
    <col min="9219" max="9219" width="19.140625" style="162" customWidth="1"/>
    <col min="9220" max="9220" width="17.5703125" style="162" customWidth="1"/>
    <col min="9221" max="9221" width="14.7109375" style="162" customWidth="1"/>
    <col min="9222" max="9471" width="8.140625" style="162"/>
    <col min="9472" max="9472" width="8.7109375" style="162" customWidth="1"/>
    <col min="9473" max="9473" width="31.5703125" style="162" customWidth="1"/>
    <col min="9474" max="9474" width="13.85546875" style="162" customWidth="1"/>
    <col min="9475" max="9475" width="19.140625" style="162" customWidth="1"/>
    <col min="9476" max="9476" width="17.5703125" style="162" customWidth="1"/>
    <col min="9477" max="9477" width="14.7109375" style="162" customWidth="1"/>
    <col min="9478" max="9727" width="8.140625" style="162"/>
    <col min="9728" max="9728" width="8.7109375" style="162" customWidth="1"/>
    <col min="9729" max="9729" width="31.5703125" style="162" customWidth="1"/>
    <col min="9730" max="9730" width="13.85546875" style="162" customWidth="1"/>
    <col min="9731" max="9731" width="19.140625" style="162" customWidth="1"/>
    <col min="9732" max="9732" width="17.5703125" style="162" customWidth="1"/>
    <col min="9733" max="9733" width="14.7109375" style="162" customWidth="1"/>
    <col min="9734" max="9983" width="8.140625" style="162"/>
    <col min="9984" max="9984" width="8.7109375" style="162" customWidth="1"/>
    <col min="9985" max="9985" width="31.5703125" style="162" customWidth="1"/>
    <col min="9986" max="9986" width="13.85546875" style="162" customWidth="1"/>
    <col min="9987" max="9987" width="19.140625" style="162" customWidth="1"/>
    <col min="9988" max="9988" width="17.5703125" style="162" customWidth="1"/>
    <col min="9989" max="9989" width="14.7109375" style="162" customWidth="1"/>
    <col min="9990" max="10239" width="8.140625" style="162"/>
    <col min="10240" max="10240" width="8.7109375" style="162" customWidth="1"/>
    <col min="10241" max="10241" width="31.5703125" style="162" customWidth="1"/>
    <col min="10242" max="10242" width="13.85546875" style="162" customWidth="1"/>
    <col min="10243" max="10243" width="19.140625" style="162" customWidth="1"/>
    <col min="10244" max="10244" width="17.5703125" style="162" customWidth="1"/>
    <col min="10245" max="10245" width="14.7109375" style="162" customWidth="1"/>
    <col min="10246" max="10495" width="8.140625" style="162"/>
    <col min="10496" max="10496" width="8.7109375" style="162" customWidth="1"/>
    <col min="10497" max="10497" width="31.5703125" style="162" customWidth="1"/>
    <col min="10498" max="10498" width="13.85546875" style="162" customWidth="1"/>
    <col min="10499" max="10499" width="19.140625" style="162" customWidth="1"/>
    <col min="10500" max="10500" width="17.5703125" style="162" customWidth="1"/>
    <col min="10501" max="10501" width="14.7109375" style="162" customWidth="1"/>
    <col min="10502" max="10751" width="8.140625" style="162"/>
    <col min="10752" max="10752" width="8.7109375" style="162" customWidth="1"/>
    <col min="10753" max="10753" width="31.5703125" style="162" customWidth="1"/>
    <col min="10754" max="10754" width="13.85546875" style="162" customWidth="1"/>
    <col min="10755" max="10755" width="19.140625" style="162" customWidth="1"/>
    <col min="10756" max="10756" width="17.5703125" style="162" customWidth="1"/>
    <col min="10757" max="10757" width="14.7109375" style="162" customWidth="1"/>
    <col min="10758" max="11007" width="8.140625" style="162"/>
    <col min="11008" max="11008" width="8.7109375" style="162" customWidth="1"/>
    <col min="11009" max="11009" width="31.5703125" style="162" customWidth="1"/>
    <col min="11010" max="11010" width="13.85546875" style="162" customWidth="1"/>
    <col min="11011" max="11011" width="19.140625" style="162" customWidth="1"/>
    <col min="11012" max="11012" width="17.5703125" style="162" customWidth="1"/>
    <col min="11013" max="11013" width="14.7109375" style="162" customWidth="1"/>
    <col min="11014" max="11263" width="8.140625" style="162"/>
    <col min="11264" max="11264" width="8.7109375" style="162" customWidth="1"/>
    <col min="11265" max="11265" width="31.5703125" style="162" customWidth="1"/>
    <col min="11266" max="11266" width="13.85546875" style="162" customWidth="1"/>
    <col min="11267" max="11267" width="19.140625" style="162" customWidth="1"/>
    <col min="11268" max="11268" width="17.5703125" style="162" customWidth="1"/>
    <col min="11269" max="11269" width="14.7109375" style="162" customWidth="1"/>
    <col min="11270" max="11519" width="8.140625" style="162"/>
    <col min="11520" max="11520" width="8.7109375" style="162" customWidth="1"/>
    <col min="11521" max="11521" width="31.5703125" style="162" customWidth="1"/>
    <col min="11522" max="11522" width="13.85546875" style="162" customWidth="1"/>
    <col min="11523" max="11523" width="19.140625" style="162" customWidth="1"/>
    <col min="11524" max="11524" width="17.5703125" style="162" customWidth="1"/>
    <col min="11525" max="11525" width="14.7109375" style="162" customWidth="1"/>
    <col min="11526" max="11775" width="8.140625" style="162"/>
    <col min="11776" max="11776" width="8.7109375" style="162" customWidth="1"/>
    <col min="11777" max="11777" width="31.5703125" style="162" customWidth="1"/>
    <col min="11778" max="11778" width="13.85546875" style="162" customWidth="1"/>
    <col min="11779" max="11779" width="19.140625" style="162" customWidth="1"/>
    <col min="11780" max="11780" width="17.5703125" style="162" customWidth="1"/>
    <col min="11781" max="11781" width="14.7109375" style="162" customWidth="1"/>
    <col min="11782" max="12031" width="8.140625" style="162"/>
    <col min="12032" max="12032" width="8.7109375" style="162" customWidth="1"/>
    <col min="12033" max="12033" width="31.5703125" style="162" customWidth="1"/>
    <col min="12034" max="12034" width="13.85546875" style="162" customWidth="1"/>
    <col min="12035" max="12035" width="19.140625" style="162" customWidth="1"/>
    <col min="12036" max="12036" width="17.5703125" style="162" customWidth="1"/>
    <col min="12037" max="12037" width="14.7109375" style="162" customWidth="1"/>
    <col min="12038" max="12287" width="8.140625" style="162"/>
    <col min="12288" max="12288" width="8.7109375" style="162" customWidth="1"/>
    <col min="12289" max="12289" width="31.5703125" style="162" customWidth="1"/>
    <col min="12290" max="12290" width="13.85546875" style="162" customWidth="1"/>
    <col min="12291" max="12291" width="19.140625" style="162" customWidth="1"/>
    <col min="12292" max="12292" width="17.5703125" style="162" customWidth="1"/>
    <col min="12293" max="12293" width="14.7109375" style="162" customWidth="1"/>
    <col min="12294" max="12543" width="8.140625" style="162"/>
    <col min="12544" max="12544" width="8.7109375" style="162" customWidth="1"/>
    <col min="12545" max="12545" width="31.5703125" style="162" customWidth="1"/>
    <col min="12546" max="12546" width="13.85546875" style="162" customWidth="1"/>
    <col min="12547" max="12547" width="19.140625" style="162" customWidth="1"/>
    <col min="12548" max="12548" width="17.5703125" style="162" customWidth="1"/>
    <col min="12549" max="12549" width="14.7109375" style="162" customWidth="1"/>
    <col min="12550" max="12799" width="8.140625" style="162"/>
    <col min="12800" max="12800" width="8.7109375" style="162" customWidth="1"/>
    <col min="12801" max="12801" width="31.5703125" style="162" customWidth="1"/>
    <col min="12802" max="12802" width="13.85546875" style="162" customWidth="1"/>
    <col min="12803" max="12803" width="19.140625" style="162" customWidth="1"/>
    <col min="12804" max="12804" width="17.5703125" style="162" customWidth="1"/>
    <col min="12805" max="12805" width="14.7109375" style="162" customWidth="1"/>
    <col min="12806" max="13055" width="8.140625" style="162"/>
    <col min="13056" max="13056" width="8.7109375" style="162" customWidth="1"/>
    <col min="13057" max="13057" width="31.5703125" style="162" customWidth="1"/>
    <col min="13058" max="13058" width="13.85546875" style="162" customWidth="1"/>
    <col min="13059" max="13059" width="19.140625" style="162" customWidth="1"/>
    <col min="13060" max="13060" width="17.5703125" style="162" customWidth="1"/>
    <col min="13061" max="13061" width="14.7109375" style="162" customWidth="1"/>
    <col min="13062" max="13311" width="8.140625" style="162"/>
    <col min="13312" max="13312" width="8.7109375" style="162" customWidth="1"/>
    <col min="13313" max="13313" width="31.5703125" style="162" customWidth="1"/>
    <col min="13314" max="13314" width="13.85546875" style="162" customWidth="1"/>
    <col min="13315" max="13315" width="19.140625" style="162" customWidth="1"/>
    <col min="13316" max="13316" width="17.5703125" style="162" customWidth="1"/>
    <col min="13317" max="13317" width="14.7109375" style="162" customWidth="1"/>
    <col min="13318" max="13567" width="8.140625" style="162"/>
    <col min="13568" max="13568" width="8.7109375" style="162" customWidth="1"/>
    <col min="13569" max="13569" width="31.5703125" style="162" customWidth="1"/>
    <col min="13570" max="13570" width="13.85546875" style="162" customWidth="1"/>
    <col min="13571" max="13571" width="19.140625" style="162" customWidth="1"/>
    <col min="13572" max="13572" width="17.5703125" style="162" customWidth="1"/>
    <col min="13573" max="13573" width="14.7109375" style="162" customWidth="1"/>
    <col min="13574" max="13823" width="8.140625" style="162"/>
    <col min="13824" max="13824" width="8.7109375" style="162" customWidth="1"/>
    <col min="13825" max="13825" width="31.5703125" style="162" customWidth="1"/>
    <col min="13826" max="13826" width="13.85546875" style="162" customWidth="1"/>
    <col min="13827" max="13827" width="19.140625" style="162" customWidth="1"/>
    <col min="13828" max="13828" width="17.5703125" style="162" customWidth="1"/>
    <col min="13829" max="13829" width="14.7109375" style="162" customWidth="1"/>
    <col min="13830" max="14079" width="8.140625" style="162"/>
    <col min="14080" max="14080" width="8.7109375" style="162" customWidth="1"/>
    <col min="14081" max="14081" width="31.5703125" style="162" customWidth="1"/>
    <col min="14082" max="14082" width="13.85546875" style="162" customWidth="1"/>
    <col min="14083" max="14083" width="19.140625" style="162" customWidth="1"/>
    <col min="14084" max="14084" width="17.5703125" style="162" customWidth="1"/>
    <col min="14085" max="14085" width="14.7109375" style="162" customWidth="1"/>
    <col min="14086" max="14335" width="8.140625" style="162"/>
    <col min="14336" max="14336" width="8.7109375" style="162" customWidth="1"/>
    <col min="14337" max="14337" width="31.5703125" style="162" customWidth="1"/>
    <col min="14338" max="14338" width="13.85546875" style="162" customWidth="1"/>
    <col min="14339" max="14339" width="19.140625" style="162" customWidth="1"/>
    <col min="14340" max="14340" width="17.5703125" style="162" customWidth="1"/>
    <col min="14341" max="14341" width="14.7109375" style="162" customWidth="1"/>
    <col min="14342" max="14591" width="8.140625" style="162"/>
    <col min="14592" max="14592" width="8.7109375" style="162" customWidth="1"/>
    <col min="14593" max="14593" width="31.5703125" style="162" customWidth="1"/>
    <col min="14594" max="14594" width="13.85546875" style="162" customWidth="1"/>
    <col min="14595" max="14595" width="19.140625" style="162" customWidth="1"/>
    <col min="14596" max="14596" width="17.5703125" style="162" customWidth="1"/>
    <col min="14597" max="14597" width="14.7109375" style="162" customWidth="1"/>
    <col min="14598" max="14847" width="8.140625" style="162"/>
    <col min="14848" max="14848" width="8.7109375" style="162" customWidth="1"/>
    <col min="14849" max="14849" width="31.5703125" style="162" customWidth="1"/>
    <col min="14850" max="14850" width="13.85546875" style="162" customWidth="1"/>
    <col min="14851" max="14851" width="19.140625" style="162" customWidth="1"/>
    <col min="14852" max="14852" width="17.5703125" style="162" customWidth="1"/>
    <col min="14853" max="14853" width="14.7109375" style="162" customWidth="1"/>
    <col min="14854" max="15103" width="8.140625" style="162"/>
    <col min="15104" max="15104" width="8.7109375" style="162" customWidth="1"/>
    <col min="15105" max="15105" width="31.5703125" style="162" customWidth="1"/>
    <col min="15106" max="15106" width="13.85546875" style="162" customWidth="1"/>
    <col min="15107" max="15107" width="19.140625" style="162" customWidth="1"/>
    <col min="15108" max="15108" width="17.5703125" style="162" customWidth="1"/>
    <col min="15109" max="15109" width="14.7109375" style="162" customWidth="1"/>
    <col min="15110" max="15359" width="8.140625" style="162"/>
    <col min="15360" max="15360" width="8.7109375" style="162" customWidth="1"/>
    <col min="15361" max="15361" width="31.5703125" style="162" customWidth="1"/>
    <col min="15362" max="15362" width="13.85546875" style="162" customWidth="1"/>
    <col min="15363" max="15363" width="19.140625" style="162" customWidth="1"/>
    <col min="15364" max="15364" width="17.5703125" style="162" customWidth="1"/>
    <col min="15365" max="15365" width="14.7109375" style="162" customWidth="1"/>
    <col min="15366" max="15615" width="8.140625" style="162"/>
    <col min="15616" max="15616" width="8.7109375" style="162" customWidth="1"/>
    <col min="15617" max="15617" width="31.5703125" style="162" customWidth="1"/>
    <col min="15618" max="15618" width="13.85546875" style="162" customWidth="1"/>
    <col min="15619" max="15619" width="19.140625" style="162" customWidth="1"/>
    <col min="15620" max="15620" width="17.5703125" style="162" customWidth="1"/>
    <col min="15621" max="15621" width="14.7109375" style="162" customWidth="1"/>
    <col min="15622" max="15871" width="8.140625" style="162"/>
    <col min="15872" max="15872" width="8.7109375" style="162" customWidth="1"/>
    <col min="15873" max="15873" width="31.5703125" style="162" customWidth="1"/>
    <col min="15874" max="15874" width="13.85546875" style="162" customWidth="1"/>
    <col min="15875" max="15875" width="19.140625" style="162" customWidth="1"/>
    <col min="15876" max="15876" width="17.5703125" style="162" customWidth="1"/>
    <col min="15877" max="15877" width="14.7109375" style="162" customWidth="1"/>
    <col min="15878" max="16127" width="8.140625" style="162"/>
    <col min="16128" max="16128" width="8.7109375" style="162" customWidth="1"/>
    <col min="16129" max="16129" width="31.5703125" style="162" customWidth="1"/>
    <col min="16130" max="16130" width="13.85546875" style="162" customWidth="1"/>
    <col min="16131" max="16131" width="19.140625" style="162" customWidth="1"/>
    <col min="16132" max="16132" width="17.5703125" style="162" customWidth="1"/>
    <col min="16133" max="16133" width="14.7109375" style="162" customWidth="1"/>
    <col min="16134" max="16384" width="8.140625" style="162"/>
  </cols>
  <sheetData>
    <row r="1" spans="1:5" ht="23.25" hidden="1" customHeight="1" x14ac:dyDescent="0.25">
      <c r="A1" s="232"/>
      <c r="B1" s="232"/>
      <c r="C1" s="232"/>
      <c r="D1" s="232"/>
      <c r="E1" s="232"/>
    </row>
    <row r="2" spans="1:5" hidden="1" x14ac:dyDescent="0.25">
      <c r="A2" s="232" t="s">
        <v>178</v>
      </c>
      <c r="B2" s="232"/>
      <c r="C2" s="232"/>
      <c r="D2" s="232"/>
      <c r="E2" s="232"/>
    </row>
    <row r="3" spans="1:5" ht="15.75" customHeight="1" x14ac:dyDescent="0.25">
      <c r="A3" s="233" t="s">
        <v>224</v>
      </c>
      <c r="B3" s="233"/>
      <c r="C3" s="233"/>
      <c r="D3" s="233"/>
      <c r="E3" s="233"/>
    </row>
    <row r="4" spans="1:5" x14ac:dyDescent="0.25">
      <c r="A4" s="233" t="s">
        <v>179</v>
      </c>
      <c r="B4" s="233"/>
      <c r="C4" s="233"/>
      <c r="D4" s="233"/>
      <c r="E4" s="233"/>
    </row>
    <row r="5" spans="1:5" x14ac:dyDescent="0.25">
      <c r="A5" s="233" t="s">
        <v>180</v>
      </c>
      <c r="B5" s="233"/>
      <c r="C5" s="233"/>
      <c r="D5" s="233"/>
      <c r="E5" s="233"/>
    </row>
    <row r="6" spans="1:5" ht="26.25" customHeight="1" x14ac:dyDescent="0.25">
      <c r="A6" s="232" t="s">
        <v>181</v>
      </c>
      <c r="B6" s="232"/>
      <c r="C6" s="232"/>
      <c r="D6" s="232"/>
      <c r="E6" s="162" t="s">
        <v>256</v>
      </c>
    </row>
    <row r="7" spans="1:5" x14ac:dyDescent="0.25">
      <c r="A7" s="232"/>
      <c r="B7" s="232"/>
      <c r="C7" s="232"/>
      <c r="D7" s="232"/>
      <c r="E7" s="232"/>
    </row>
    <row r="8" spans="1:5" ht="28.5" customHeight="1" x14ac:dyDescent="0.25">
      <c r="A8" s="234" t="s">
        <v>225</v>
      </c>
      <c r="B8" s="234"/>
      <c r="C8" s="234"/>
      <c r="D8" s="234"/>
      <c r="E8" s="234"/>
    </row>
    <row r="9" spans="1:5" ht="29.25" customHeight="1" x14ac:dyDescent="0.25">
      <c r="A9" s="234" t="s">
        <v>183</v>
      </c>
      <c r="B9" s="234"/>
      <c r="C9" s="234"/>
      <c r="D9" s="234"/>
      <c r="E9" s="234"/>
    </row>
    <row r="10" spans="1:5" ht="30" customHeight="1" x14ac:dyDescent="0.25">
      <c r="A10" s="234" t="s">
        <v>184</v>
      </c>
      <c r="B10" s="234"/>
      <c r="C10" s="234"/>
      <c r="D10" s="234"/>
      <c r="E10" s="234"/>
    </row>
    <row r="11" spans="1:5" ht="30" customHeight="1" x14ac:dyDescent="0.25">
      <c r="A11" s="234" t="s">
        <v>185</v>
      </c>
      <c r="B11" s="234"/>
      <c r="C11" s="234"/>
      <c r="D11" s="234"/>
      <c r="E11" s="234"/>
    </row>
    <row r="12" spans="1:5" ht="29.25" customHeight="1" x14ac:dyDescent="0.25">
      <c r="A12" s="234" t="s">
        <v>186</v>
      </c>
      <c r="B12" s="234"/>
      <c r="C12" s="234"/>
      <c r="D12" s="234"/>
      <c r="E12" s="234"/>
    </row>
    <row r="13" spans="1:5" ht="28.5" customHeight="1" x14ac:dyDescent="0.25">
      <c r="A13" s="234" t="s">
        <v>187</v>
      </c>
      <c r="B13" s="234"/>
      <c r="C13" s="234"/>
      <c r="D13" s="234"/>
      <c r="E13" s="234"/>
    </row>
    <row r="14" spans="1:5" ht="15.75" customHeight="1" thickBot="1" x14ac:dyDescent="0.3">
      <c r="A14" s="232"/>
      <c r="B14" s="232"/>
      <c r="C14" s="232"/>
      <c r="D14" s="232"/>
      <c r="E14" s="232"/>
    </row>
    <row r="15" spans="1:5" ht="120.75" thickBot="1" x14ac:dyDescent="0.3">
      <c r="A15" s="172" t="s">
        <v>2</v>
      </c>
      <c r="B15" s="170" t="s">
        <v>189</v>
      </c>
      <c r="C15" s="170" t="s">
        <v>0</v>
      </c>
      <c r="D15" s="170" t="s">
        <v>188</v>
      </c>
      <c r="E15" s="170" t="s">
        <v>1</v>
      </c>
    </row>
    <row r="16" spans="1:5" x14ac:dyDescent="0.25">
      <c r="A16" s="238" t="s">
        <v>8</v>
      </c>
      <c r="B16" s="239"/>
      <c r="C16" s="239"/>
      <c r="D16" s="239"/>
      <c r="E16" s="181"/>
    </row>
    <row r="17" spans="1:5" ht="15" customHeight="1" x14ac:dyDescent="0.25">
      <c r="A17" s="182" t="s">
        <v>134</v>
      </c>
      <c r="B17" s="183" t="s">
        <v>47</v>
      </c>
      <c r="C17" s="184" t="s">
        <v>33</v>
      </c>
      <c r="D17" s="185">
        <v>0.14000000000000001</v>
      </c>
      <c r="E17" s="186">
        <v>843.02</v>
      </c>
    </row>
    <row r="18" spans="1:5" ht="15" customHeight="1" x14ac:dyDescent="0.25">
      <c r="A18" s="235" t="s">
        <v>190</v>
      </c>
      <c r="B18" s="236"/>
      <c r="C18" s="236"/>
      <c r="D18" s="237"/>
      <c r="E18" s="187"/>
    </row>
    <row r="19" spans="1:5" ht="30" x14ac:dyDescent="0.25">
      <c r="A19" s="182" t="s">
        <v>257</v>
      </c>
      <c r="B19" s="183" t="s">
        <v>48</v>
      </c>
      <c r="C19" s="184" t="s">
        <v>41</v>
      </c>
      <c r="D19" s="185">
        <f>E19</f>
        <v>29.46</v>
      </c>
      <c r="E19" s="186">
        <v>29.46</v>
      </c>
    </row>
    <row r="20" spans="1:5" ht="30" x14ac:dyDescent="0.25">
      <c r="A20" s="182" t="s">
        <v>172</v>
      </c>
      <c r="B20" s="183" t="s">
        <v>48</v>
      </c>
      <c r="C20" s="184" t="s">
        <v>33</v>
      </c>
      <c r="D20" s="185">
        <f t="shared" ref="D20:D27" si="0">E20</f>
        <v>718.11</v>
      </c>
      <c r="E20" s="186">
        <f>134.78+583.33</f>
        <v>718.11</v>
      </c>
    </row>
    <row r="21" spans="1:5" x14ac:dyDescent="0.25">
      <c r="A21" s="182" t="s">
        <v>191</v>
      </c>
      <c r="B21" s="183" t="s">
        <v>173</v>
      </c>
      <c r="C21" s="184" t="s">
        <v>34</v>
      </c>
      <c r="D21" s="185">
        <f t="shared" si="0"/>
        <v>35527.440000000002</v>
      </c>
      <c r="E21" s="186">
        <v>35527.440000000002</v>
      </c>
    </row>
    <row r="22" spans="1:5" x14ac:dyDescent="0.25">
      <c r="A22" s="182" t="s">
        <v>192</v>
      </c>
      <c r="B22" s="183" t="s">
        <v>173</v>
      </c>
      <c r="C22" s="184" t="s">
        <v>34</v>
      </c>
      <c r="D22" s="185">
        <f t="shared" si="0"/>
        <v>120.48</v>
      </c>
      <c r="E22" s="186">
        <v>120.48</v>
      </c>
    </row>
    <row r="23" spans="1:5" s="169" customFormat="1" ht="30" x14ac:dyDescent="0.25">
      <c r="A23" s="182" t="s">
        <v>193</v>
      </c>
      <c r="B23" s="183" t="s">
        <v>48</v>
      </c>
      <c r="C23" s="184" t="s">
        <v>33</v>
      </c>
      <c r="D23" s="185">
        <f>E23</f>
        <v>2562.7800000000002</v>
      </c>
      <c r="E23" s="186">
        <v>2562.7800000000002</v>
      </c>
    </row>
    <row r="24" spans="1:5" x14ac:dyDescent="0.25">
      <c r="A24" s="235" t="s">
        <v>258</v>
      </c>
      <c r="B24" s="236"/>
      <c r="C24" s="236"/>
      <c r="D24" s="237"/>
      <c r="E24" s="187"/>
    </row>
    <row r="25" spans="1:5" ht="15" customHeight="1" x14ac:dyDescent="0.25">
      <c r="A25" s="182" t="s">
        <v>259</v>
      </c>
      <c r="B25" s="183" t="s">
        <v>48</v>
      </c>
      <c r="C25" s="184" t="s">
        <v>33</v>
      </c>
      <c r="D25" s="185">
        <f t="shared" si="0"/>
        <v>153.65</v>
      </c>
      <c r="E25" s="186">
        <v>153.65</v>
      </c>
    </row>
    <row r="26" spans="1:5" x14ac:dyDescent="0.25">
      <c r="A26" s="235" t="s">
        <v>260</v>
      </c>
      <c r="B26" s="236"/>
      <c r="C26" s="236"/>
      <c r="D26" s="237"/>
      <c r="E26" s="187"/>
    </row>
    <row r="27" spans="1:5" ht="15" customHeight="1" x14ac:dyDescent="0.25">
      <c r="A27" s="182" t="s">
        <v>261</v>
      </c>
      <c r="B27" s="183" t="s">
        <v>48</v>
      </c>
      <c r="C27" s="184" t="s">
        <v>35</v>
      </c>
      <c r="D27" s="185">
        <f t="shared" si="0"/>
        <v>50</v>
      </c>
      <c r="E27" s="186">
        <v>50</v>
      </c>
    </row>
    <row r="28" spans="1:5" ht="15" customHeight="1" x14ac:dyDescent="0.25">
      <c r="A28" s="235" t="s">
        <v>194</v>
      </c>
      <c r="B28" s="236"/>
      <c r="C28" s="236"/>
      <c r="D28" s="237"/>
      <c r="E28" s="187"/>
    </row>
    <row r="29" spans="1:5" ht="30" x14ac:dyDescent="0.25">
      <c r="A29" s="182" t="s">
        <v>262</v>
      </c>
      <c r="B29" s="188">
        <v>2</v>
      </c>
      <c r="C29" s="184" t="s">
        <v>263</v>
      </c>
      <c r="D29" s="185">
        <f t="shared" ref="D29" si="1">E29/B29</f>
        <v>1508.9</v>
      </c>
      <c r="E29" s="186">
        <v>3017.8</v>
      </c>
    </row>
    <row r="30" spans="1:5" x14ac:dyDescent="0.25">
      <c r="A30" s="182" t="s">
        <v>264</v>
      </c>
      <c r="B30" s="188">
        <v>1</v>
      </c>
      <c r="C30" s="184" t="s">
        <v>265</v>
      </c>
      <c r="D30" s="185">
        <f t="shared" ref="D30" si="2">E30/B30</f>
        <v>86.86</v>
      </c>
      <c r="E30" s="186">
        <v>86.86</v>
      </c>
    </row>
    <row r="31" spans="1:5" x14ac:dyDescent="0.25">
      <c r="A31" s="182" t="s">
        <v>244</v>
      </c>
      <c r="B31" s="188">
        <v>2</v>
      </c>
      <c r="C31" s="184" t="s">
        <v>36</v>
      </c>
      <c r="D31" s="185">
        <f t="shared" ref="D31:D47" si="3">E31/B31</f>
        <v>97.48</v>
      </c>
      <c r="E31" s="186">
        <v>194.96</v>
      </c>
    </row>
    <row r="32" spans="1:5" x14ac:dyDescent="0.25">
      <c r="A32" s="182" t="s">
        <v>143</v>
      </c>
      <c r="B32" s="188">
        <v>1</v>
      </c>
      <c r="C32" s="184" t="s">
        <v>37</v>
      </c>
      <c r="D32" s="185">
        <f t="shared" si="3"/>
        <v>1005.22</v>
      </c>
      <c r="E32" s="186">
        <v>1005.22</v>
      </c>
    </row>
    <row r="33" spans="1:5" x14ac:dyDescent="0.25">
      <c r="A33" s="182" t="s">
        <v>144</v>
      </c>
      <c r="B33" s="188">
        <v>1</v>
      </c>
      <c r="C33" s="184" t="s">
        <v>38</v>
      </c>
      <c r="D33" s="185">
        <f t="shared" si="3"/>
        <v>828.19</v>
      </c>
      <c r="E33" s="186">
        <v>828.19</v>
      </c>
    </row>
    <row r="34" spans="1:5" x14ac:dyDescent="0.25">
      <c r="A34" s="182" t="s">
        <v>202</v>
      </c>
      <c r="B34" s="188">
        <v>1</v>
      </c>
      <c r="C34" s="184" t="s">
        <v>35</v>
      </c>
      <c r="D34" s="185">
        <f t="shared" si="3"/>
        <v>149.54</v>
      </c>
      <c r="E34" s="186">
        <v>149.54</v>
      </c>
    </row>
    <row r="35" spans="1:5" x14ac:dyDescent="0.25">
      <c r="A35" s="182" t="s">
        <v>203</v>
      </c>
      <c r="B35" s="188">
        <v>1</v>
      </c>
      <c r="C35" s="184" t="s">
        <v>204</v>
      </c>
      <c r="D35" s="185">
        <f t="shared" si="3"/>
        <v>1119.29</v>
      </c>
      <c r="E35" s="186">
        <v>1119.29</v>
      </c>
    </row>
    <row r="36" spans="1:5" ht="16.5" customHeight="1" x14ac:dyDescent="0.25">
      <c r="A36" s="182" t="s">
        <v>266</v>
      </c>
      <c r="B36" s="189">
        <v>0.433</v>
      </c>
      <c r="C36" s="184" t="s">
        <v>39</v>
      </c>
      <c r="D36" s="185">
        <f t="shared" si="3"/>
        <v>1915.4503464203233</v>
      </c>
      <c r="E36" s="186">
        <v>829.39</v>
      </c>
    </row>
    <row r="37" spans="1:5" ht="30" x14ac:dyDescent="0.25">
      <c r="A37" s="182" t="s">
        <v>148</v>
      </c>
      <c r="B37" s="189">
        <v>0.433</v>
      </c>
      <c r="C37" s="184" t="s">
        <v>39</v>
      </c>
      <c r="D37" s="185">
        <f>E37/B37</f>
        <v>2005.727482678984</v>
      </c>
      <c r="E37" s="186">
        <v>868.48</v>
      </c>
    </row>
    <row r="38" spans="1:5" x14ac:dyDescent="0.25">
      <c r="A38" s="182" t="s">
        <v>267</v>
      </c>
      <c r="B38" s="188">
        <v>3</v>
      </c>
      <c r="C38" s="184" t="s">
        <v>35</v>
      </c>
      <c r="D38" s="185">
        <f t="shared" si="3"/>
        <v>347.83666666666664</v>
      </c>
      <c r="E38" s="186">
        <v>1043.51</v>
      </c>
    </row>
    <row r="39" spans="1:5" x14ac:dyDescent="0.25">
      <c r="A39" s="182" t="s">
        <v>268</v>
      </c>
      <c r="B39" s="188">
        <v>1</v>
      </c>
      <c r="C39" s="184" t="s">
        <v>37</v>
      </c>
      <c r="D39" s="185">
        <f t="shared" si="3"/>
        <v>611.75</v>
      </c>
      <c r="E39" s="186">
        <v>611.75</v>
      </c>
    </row>
    <row r="40" spans="1:5" x14ac:dyDescent="0.25">
      <c r="A40" s="182" t="s">
        <v>269</v>
      </c>
      <c r="B40" s="190">
        <v>0.02</v>
      </c>
      <c r="C40" s="184" t="s">
        <v>38</v>
      </c>
      <c r="D40" s="185">
        <f t="shared" si="3"/>
        <v>54975.5</v>
      </c>
      <c r="E40" s="186">
        <v>1099.51</v>
      </c>
    </row>
    <row r="41" spans="1:5" ht="30" x14ac:dyDescent="0.25">
      <c r="A41" s="182" t="s">
        <v>150</v>
      </c>
      <c r="B41" s="188">
        <v>2</v>
      </c>
      <c r="C41" s="184" t="s">
        <v>43</v>
      </c>
      <c r="D41" s="185">
        <f t="shared" si="3"/>
        <v>251.54</v>
      </c>
      <c r="E41" s="186">
        <v>503.08</v>
      </c>
    </row>
    <row r="42" spans="1:5" x14ac:dyDescent="0.25">
      <c r="A42" s="182" t="s">
        <v>248</v>
      </c>
      <c r="B42" s="188">
        <v>2</v>
      </c>
      <c r="C42" s="184" t="s">
        <v>36</v>
      </c>
      <c r="D42" s="185">
        <f t="shared" si="3"/>
        <v>78.12</v>
      </c>
      <c r="E42" s="186">
        <v>156.24</v>
      </c>
    </row>
    <row r="43" spans="1:5" x14ac:dyDescent="0.25">
      <c r="A43" s="182" t="s">
        <v>152</v>
      </c>
      <c r="B43" s="188">
        <v>1</v>
      </c>
      <c r="C43" s="184" t="s">
        <v>35</v>
      </c>
      <c r="D43" s="185">
        <f t="shared" si="3"/>
        <v>4474.1099999999997</v>
      </c>
      <c r="E43" s="186">
        <v>4474.1099999999997</v>
      </c>
    </row>
    <row r="44" spans="1:5" x14ac:dyDescent="0.25">
      <c r="A44" s="182" t="s">
        <v>153</v>
      </c>
      <c r="B44" s="188">
        <v>1</v>
      </c>
      <c r="C44" s="184" t="s">
        <v>37</v>
      </c>
      <c r="D44" s="185">
        <f t="shared" si="3"/>
        <v>3649.47</v>
      </c>
      <c r="E44" s="186">
        <v>3649.47</v>
      </c>
    </row>
    <row r="45" spans="1:5" ht="30" x14ac:dyDescent="0.25">
      <c r="A45" s="182" t="s">
        <v>154</v>
      </c>
      <c r="B45" s="188">
        <v>1</v>
      </c>
      <c r="C45" s="184" t="s">
        <v>45</v>
      </c>
      <c r="D45" s="185">
        <f t="shared" si="3"/>
        <v>857.06</v>
      </c>
      <c r="E45" s="186">
        <v>857.06</v>
      </c>
    </row>
    <row r="46" spans="1:5" x14ac:dyDescent="0.25">
      <c r="A46" s="182" t="s">
        <v>208</v>
      </c>
      <c r="B46" s="188">
        <v>1</v>
      </c>
      <c r="C46" s="184" t="s">
        <v>45</v>
      </c>
      <c r="D46" s="185">
        <f t="shared" si="3"/>
        <v>598.84</v>
      </c>
      <c r="E46" s="186">
        <v>598.84</v>
      </c>
    </row>
    <row r="47" spans="1:5" x14ac:dyDescent="0.25">
      <c r="A47" s="182" t="s">
        <v>155</v>
      </c>
      <c r="B47" s="188">
        <v>35</v>
      </c>
      <c r="C47" s="184" t="s">
        <v>45</v>
      </c>
      <c r="D47" s="185">
        <f t="shared" si="3"/>
        <v>302.28571428571428</v>
      </c>
      <c r="E47" s="186">
        <v>10580</v>
      </c>
    </row>
    <row r="48" spans="1:5" ht="15" customHeight="1" x14ac:dyDescent="0.25">
      <c r="A48" s="235" t="s">
        <v>209</v>
      </c>
      <c r="B48" s="236"/>
      <c r="C48" s="236"/>
      <c r="D48" s="237"/>
      <c r="E48" s="187"/>
    </row>
    <row r="49" spans="1:7" x14ac:dyDescent="0.25">
      <c r="A49" s="182" t="s">
        <v>270</v>
      </c>
      <c r="B49" s="188">
        <v>1</v>
      </c>
      <c r="C49" s="184" t="s">
        <v>271</v>
      </c>
      <c r="D49" s="185">
        <f t="shared" ref="D49:D53" si="4">E49/B49</f>
        <v>305.16000000000003</v>
      </c>
      <c r="E49" s="186">
        <v>305.16000000000003</v>
      </c>
    </row>
    <row r="50" spans="1:7" ht="30" x14ac:dyDescent="0.25">
      <c r="A50" s="182" t="s">
        <v>214</v>
      </c>
      <c r="B50" s="189">
        <v>0.433</v>
      </c>
      <c r="C50" s="184" t="s">
        <v>39</v>
      </c>
      <c r="D50" s="185">
        <f t="shared" si="4"/>
        <v>2012.217090069284</v>
      </c>
      <c r="E50" s="186">
        <v>871.29</v>
      </c>
    </row>
    <row r="51" spans="1:7" ht="30" x14ac:dyDescent="0.25">
      <c r="A51" s="182" t="s">
        <v>272</v>
      </c>
      <c r="B51" s="189">
        <v>0.95499999999999996</v>
      </c>
      <c r="C51" s="184" t="s">
        <v>39</v>
      </c>
      <c r="D51" s="185">
        <f t="shared" si="4"/>
        <v>610.55497382198962</v>
      </c>
      <c r="E51" s="186">
        <v>583.08000000000004</v>
      </c>
    </row>
    <row r="52" spans="1:7" ht="30" x14ac:dyDescent="0.25">
      <c r="A52" s="182" t="s">
        <v>273</v>
      </c>
      <c r="B52" s="189">
        <v>0.78600000000000003</v>
      </c>
      <c r="C52" s="184" t="s">
        <v>39</v>
      </c>
      <c r="D52" s="185">
        <f t="shared" si="4"/>
        <v>1205.0763358778627</v>
      </c>
      <c r="E52" s="186">
        <v>947.19</v>
      </c>
    </row>
    <row r="53" spans="1:7" x14ac:dyDescent="0.25">
      <c r="A53" s="182" t="s">
        <v>159</v>
      </c>
      <c r="B53" s="190">
        <v>0.01</v>
      </c>
      <c r="C53" s="184" t="s">
        <v>160</v>
      </c>
      <c r="D53" s="185">
        <f t="shared" si="4"/>
        <v>34807</v>
      </c>
      <c r="E53" s="186">
        <v>348.07</v>
      </c>
    </row>
    <row r="54" spans="1:7" ht="30" x14ac:dyDescent="0.25">
      <c r="A54" s="182" t="s">
        <v>274</v>
      </c>
      <c r="B54" s="189">
        <v>1E-3</v>
      </c>
      <c r="C54" s="184" t="s">
        <v>163</v>
      </c>
      <c r="D54" s="185">
        <f>E54/B54</f>
        <v>253550</v>
      </c>
      <c r="E54" s="186">
        <v>253.55</v>
      </c>
    </row>
    <row r="55" spans="1:7" ht="15" customHeight="1" x14ac:dyDescent="0.25">
      <c r="A55" s="235" t="s">
        <v>66</v>
      </c>
      <c r="B55" s="236"/>
      <c r="C55" s="236"/>
      <c r="D55" s="237"/>
      <c r="E55" s="187"/>
    </row>
    <row r="56" spans="1:7" ht="30" x14ac:dyDescent="0.25">
      <c r="A56" s="182" t="s">
        <v>141</v>
      </c>
      <c r="B56" s="183" t="s">
        <v>227</v>
      </c>
      <c r="C56" s="184" t="s">
        <v>33</v>
      </c>
      <c r="D56" s="185">
        <f t="shared" ref="D56:D57" si="5">E56</f>
        <v>2077.6799999999998</v>
      </c>
      <c r="E56" s="186">
        <v>2077.6799999999998</v>
      </c>
    </row>
    <row r="57" spans="1:7" ht="15" customHeight="1" x14ac:dyDescent="0.25">
      <c r="A57" s="182" t="s">
        <v>275</v>
      </c>
      <c r="B57" s="183" t="s">
        <v>48</v>
      </c>
      <c r="C57" s="184" t="s">
        <v>33</v>
      </c>
      <c r="D57" s="185">
        <f t="shared" si="5"/>
        <v>600</v>
      </c>
      <c r="E57" s="186">
        <v>600</v>
      </c>
    </row>
    <row r="58" spans="1:7" ht="15" customHeight="1" x14ac:dyDescent="0.25">
      <c r="A58" s="235" t="s">
        <v>251</v>
      </c>
      <c r="B58" s="236"/>
      <c r="C58" s="236"/>
      <c r="D58" s="237"/>
      <c r="E58" s="187"/>
    </row>
    <row r="59" spans="1:7" ht="15" customHeight="1" thickBot="1" x14ac:dyDescent="0.3">
      <c r="A59" s="182" t="s">
        <v>276</v>
      </c>
      <c r="B59" s="183" t="s">
        <v>48</v>
      </c>
      <c r="C59" s="184" t="s">
        <v>33</v>
      </c>
      <c r="D59" s="185">
        <f t="shared" ref="D59:D60" si="6">E59</f>
        <v>200</v>
      </c>
      <c r="E59" s="186">
        <v>200</v>
      </c>
    </row>
    <row r="60" spans="1:7" ht="30" x14ac:dyDescent="0.25">
      <c r="A60" s="182" t="s">
        <v>252</v>
      </c>
      <c r="B60" s="183" t="s">
        <v>48</v>
      </c>
      <c r="C60" s="184" t="s">
        <v>33</v>
      </c>
      <c r="D60" s="185">
        <f t="shared" si="6"/>
        <v>117.42</v>
      </c>
      <c r="E60" s="186">
        <v>117.42</v>
      </c>
      <c r="F60" s="173">
        <f>SUM(E17:E60)</f>
        <v>77981.680000000022</v>
      </c>
      <c r="G60" s="171" t="s">
        <v>277</v>
      </c>
    </row>
    <row r="61" spans="1:7" s="83" customFormat="1" ht="14.25" x14ac:dyDescent="0.2">
      <c r="A61" s="240" t="s">
        <v>32</v>
      </c>
      <c r="B61" s="241"/>
      <c r="C61" s="241"/>
      <c r="D61" s="241"/>
      <c r="E61" s="242"/>
    </row>
    <row r="62" spans="1:7" s="83" customFormat="1" x14ac:dyDescent="0.2">
      <c r="A62" s="105" t="s">
        <v>32</v>
      </c>
      <c r="B62" s="166" t="s">
        <v>47</v>
      </c>
      <c r="C62" s="166" t="s">
        <v>33</v>
      </c>
      <c r="D62" s="166">
        <f>E62</f>
        <v>7798.1680000000024</v>
      </c>
      <c r="E62" s="166">
        <f>SUM(E17:E60)*10%</f>
        <v>7798.1680000000024</v>
      </c>
    </row>
    <row r="63" spans="1:7" x14ac:dyDescent="0.25">
      <c r="A63" s="167" t="s">
        <v>51</v>
      </c>
      <c r="B63" s="164"/>
      <c r="C63" s="164"/>
      <c r="D63" s="164"/>
      <c r="E63" s="99">
        <f>F60+E62</f>
        <v>85779.848000000027</v>
      </c>
    </row>
    <row r="64" spans="1:7" x14ac:dyDescent="0.25">
      <c r="A64" s="232"/>
      <c r="B64" s="232"/>
      <c r="C64" s="232"/>
      <c r="D64" s="232"/>
      <c r="E64" s="232"/>
    </row>
    <row r="65" spans="1:6" x14ac:dyDescent="0.25">
      <c r="A65" s="232"/>
      <c r="B65" s="232"/>
      <c r="C65" s="232"/>
      <c r="D65" s="232"/>
      <c r="E65" s="232"/>
    </row>
    <row r="66" spans="1:6" s="176" customFormat="1" ht="21.75" customHeight="1" x14ac:dyDescent="0.25">
      <c r="A66" s="244" t="s">
        <v>279</v>
      </c>
      <c r="B66" s="244"/>
      <c r="C66" s="244"/>
      <c r="D66" s="244"/>
      <c r="E66" s="174">
        <f>E63</f>
        <v>85779.848000000027</v>
      </c>
      <c r="F66" s="175"/>
    </row>
    <row r="67" spans="1:6" s="176" customFormat="1" ht="20.25" customHeight="1" x14ac:dyDescent="0.25">
      <c r="A67" s="243" t="s">
        <v>284</v>
      </c>
      <c r="B67" s="243"/>
      <c r="C67" s="243"/>
      <c r="D67" s="243"/>
      <c r="E67" s="243"/>
      <c r="F67" s="177"/>
    </row>
    <row r="68" spans="1:6" s="176" customFormat="1" ht="24.75" customHeight="1" x14ac:dyDescent="0.25">
      <c r="A68" s="244" t="s">
        <v>219</v>
      </c>
      <c r="B68" s="244"/>
      <c r="C68" s="244"/>
      <c r="D68" s="244"/>
      <c r="E68" s="244"/>
      <c r="F68" s="178"/>
    </row>
    <row r="69" spans="1:6" s="176" customFormat="1" ht="24" customHeight="1" x14ac:dyDescent="0.25">
      <c r="A69" s="244" t="s">
        <v>220</v>
      </c>
      <c r="B69" s="244"/>
      <c r="C69" s="244"/>
      <c r="D69" s="244"/>
      <c r="E69" s="244"/>
      <c r="F69" s="178"/>
    </row>
    <row r="70" spans="1:6" s="176" customFormat="1" ht="30.75" customHeight="1" x14ac:dyDescent="0.25">
      <c r="A70" s="244" t="s">
        <v>221</v>
      </c>
      <c r="B70" s="244"/>
      <c r="C70" s="244"/>
      <c r="D70" s="244"/>
      <c r="E70" s="244"/>
      <c r="F70" s="178"/>
    </row>
    <row r="71" spans="1:6" s="176" customFormat="1" x14ac:dyDescent="0.25">
      <c r="A71" s="179"/>
      <c r="B71" s="179"/>
      <c r="C71" s="179"/>
      <c r="D71" s="179"/>
      <c r="E71" s="179"/>
      <c r="F71" s="179"/>
    </row>
    <row r="72" spans="1:6" s="176" customFormat="1" ht="24.75" customHeight="1" x14ac:dyDescent="0.25">
      <c r="A72" s="244" t="s">
        <v>278</v>
      </c>
      <c r="B72" s="244"/>
      <c r="C72" s="244"/>
      <c r="D72" s="244"/>
      <c r="E72" s="244"/>
      <c r="F72" s="178"/>
    </row>
    <row r="73" spans="1:6" ht="18.75" customHeight="1" x14ac:dyDescent="0.25">
      <c r="A73" s="180" t="s">
        <v>222</v>
      </c>
      <c r="B73" s="180"/>
      <c r="C73" s="180"/>
      <c r="D73" s="180"/>
      <c r="E73" s="180"/>
    </row>
    <row r="74" spans="1:6" ht="24.75" customHeight="1" x14ac:dyDescent="0.25">
      <c r="A74" s="180" t="s">
        <v>280</v>
      </c>
      <c r="B74" s="180"/>
      <c r="C74" s="180"/>
      <c r="D74" s="180"/>
      <c r="E74" s="180"/>
    </row>
    <row r="75" spans="1:6" ht="15" customHeight="1" x14ac:dyDescent="0.25">
      <c r="B75" s="180"/>
      <c r="C75" s="180"/>
      <c r="D75" s="180" t="s">
        <v>53</v>
      </c>
      <c r="E75" s="180"/>
    </row>
    <row r="76" spans="1:6" x14ac:dyDescent="0.25">
      <c r="A76" s="232"/>
      <c r="B76" s="232"/>
      <c r="C76" s="232"/>
      <c r="D76" s="232"/>
      <c r="E76" s="232"/>
    </row>
    <row r="77" spans="1:6" x14ac:dyDescent="0.25">
      <c r="A77" s="232" t="s">
        <v>223</v>
      </c>
      <c r="B77" s="232"/>
      <c r="C77" s="232"/>
      <c r="D77" s="232"/>
      <c r="E77" s="232"/>
    </row>
    <row r="78" spans="1:6" ht="13.5" customHeight="1" x14ac:dyDescent="0.25">
      <c r="B78" s="232"/>
      <c r="C78" s="232"/>
      <c r="D78" s="232" t="s">
        <v>53</v>
      </c>
      <c r="E78" s="232"/>
    </row>
  </sheetData>
  <mergeCells count="35">
    <mergeCell ref="A76:E76"/>
    <mergeCell ref="A66:D66"/>
    <mergeCell ref="A77:E77"/>
    <mergeCell ref="B78:C78"/>
    <mergeCell ref="D78:E78"/>
    <mergeCell ref="A70:E70"/>
    <mergeCell ref="A72:E72"/>
    <mergeCell ref="A64:E64"/>
    <mergeCell ref="A65:E65"/>
    <mergeCell ref="A67:E67"/>
    <mergeCell ref="A68:E68"/>
    <mergeCell ref="A69:E69"/>
    <mergeCell ref="A61:E61"/>
    <mergeCell ref="A58:D58"/>
    <mergeCell ref="A55:D55"/>
    <mergeCell ref="A48:D48"/>
    <mergeCell ref="A28:D28"/>
    <mergeCell ref="A26:D26"/>
    <mergeCell ref="A16:D16"/>
    <mergeCell ref="A18:D18"/>
    <mergeCell ref="A10:E10"/>
    <mergeCell ref="A11:E11"/>
    <mergeCell ref="A12:E12"/>
    <mergeCell ref="A13:E13"/>
    <mergeCell ref="A14:E14"/>
    <mergeCell ref="A7:E7"/>
    <mergeCell ref="A8:E8"/>
    <mergeCell ref="A9:E9"/>
    <mergeCell ref="A5:E5"/>
    <mergeCell ref="A24:D24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2022-04-09T15:19:27Z</dcterms:modified>
</cp:coreProperties>
</file>