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285" windowWidth="16425" windowHeight="1165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Акт!$A$1:$E$89</definedName>
    <definedName name="_xlnm.Print_Area" localSheetId="3">'Акт (2)'!$A$1:$E$71</definedName>
    <definedName name="_xlnm.Print_Area" localSheetId="9">акт21!$A$3:$E$87</definedName>
    <definedName name="_xlnm.Print_Area" localSheetId="7">Лист1!$A$3:$E$81</definedName>
    <definedName name="_xlnm.Print_Area" localSheetId="5">Лист3!$A$3:$E$79</definedName>
  </definedNames>
  <calcPr calcId="145621"/>
</workbook>
</file>

<file path=xl/calcChain.xml><?xml version="1.0" encoding="utf-8"?>
<calcChain xmlns="http://schemas.openxmlformats.org/spreadsheetml/2006/main">
  <c r="G71" i="10" l="1"/>
  <c r="D64" i="10"/>
  <c r="E71" i="10" l="1"/>
  <c r="D71" i="10" s="1"/>
  <c r="D23" i="10"/>
  <c r="D22" i="10"/>
  <c r="D21" i="10"/>
  <c r="D19" i="10"/>
  <c r="D20" i="10"/>
  <c r="D47" i="10"/>
  <c r="D46" i="10"/>
  <c r="D45" i="10"/>
  <c r="D44" i="10"/>
  <c r="D43" i="10"/>
  <c r="D42" i="10"/>
  <c r="D41" i="10"/>
  <c r="D40" i="10"/>
  <c r="D39" i="10"/>
  <c r="D38" i="10"/>
  <c r="D37" i="10"/>
  <c r="D35" i="10"/>
  <c r="D34" i="10"/>
  <c r="D33" i="10"/>
  <c r="D32" i="10"/>
  <c r="D31" i="10"/>
  <c r="D30" i="10"/>
  <c r="D29" i="10"/>
  <c r="D28" i="10"/>
  <c r="D27" i="10"/>
  <c r="D26" i="10"/>
  <c r="D25" i="10"/>
  <c r="D49" i="10"/>
  <c r="D50" i="10"/>
  <c r="D51" i="10"/>
  <c r="D52" i="10"/>
  <c r="D53" i="10"/>
  <c r="D54" i="10"/>
  <c r="D55" i="10"/>
  <c r="D36" i="10"/>
  <c r="D56" i="10"/>
  <c r="D57" i="10"/>
  <c r="D58" i="10"/>
  <c r="D59" i="10"/>
  <c r="D61" i="10"/>
  <c r="D63" i="10"/>
  <c r="D66" i="10"/>
  <c r="D67" i="10"/>
  <c r="D69" i="10"/>
  <c r="F69" i="10"/>
  <c r="E72" i="10" s="1"/>
  <c r="F18" i="9"/>
  <c r="F22" i="9" s="1"/>
  <c r="F14" i="9"/>
  <c r="F25" i="9" l="1"/>
  <c r="E75" i="10"/>
  <c r="F23" i="9" s="1"/>
  <c r="F24" i="9" s="1"/>
  <c r="D61" i="8"/>
  <c r="D63" i="8"/>
  <c r="D59" i="8"/>
  <c r="D56" i="8"/>
  <c r="D45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4" i="8"/>
  <c r="D46" i="8"/>
  <c r="D47" i="8"/>
  <c r="D48" i="8"/>
  <c r="D49" i="8"/>
  <c r="D50" i="8"/>
  <c r="D51" i="8"/>
  <c r="D52" i="8"/>
  <c r="D53" i="8"/>
  <c r="D54" i="8"/>
  <c r="D55" i="8"/>
  <c r="D57" i="8"/>
  <c r="D27" i="8"/>
  <c r="D20" i="8"/>
  <c r="D21" i="8"/>
  <c r="D22" i="8"/>
  <c r="D23" i="8"/>
  <c r="D25" i="8"/>
  <c r="D26" i="8"/>
  <c r="D19" i="8"/>
  <c r="A76" i="10"/>
  <c r="E65" i="8" l="1"/>
  <c r="E66" i="8" s="1"/>
  <c r="F23" i="7" s="1"/>
  <c r="D65" i="8" l="1"/>
  <c r="F19" i="7"/>
  <c r="F15" i="7"/>
  <c r="F14" i="7" s="1"/>
  <c r="F18" i="7"/>
  <c r="F22" i="7" s="1"/>
  <c r="F24" i="7" s="1"/>
  <c r="F25" i="7" l="1"/>
  <c r="F23" i="6"/>
  <c r="F15" i="6"/>
  <c r="E66" i="3"/>
  <c r="D66" i="3" s="1"/>
  <c r="D57" i="3"/>
  <c r="D64" i="3"/>
  <c r="D6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8" i="3"/>
  <c r="D59" i="3"/>
  <c r="D60" i="3"/>
  <c r="D22" i="3"/>
  <c r="D19" i="3"/>
  <c r="D20" i="3"/>
  <c r="D18" i="3"/>
  <c r="F18" i="6"/>
  <c r="F14" i="6"/>
  <c r="F22" i="6" l="1"/>
  <c r="F24" i="6" s="1"/>
  <c r="F25" i="6"/>
  <c r="E67" i="3"/>
  <c r="D49" i="5"/>
  <c r="D48" i="5"/>
  <c r="D33" i="5"/>
  <c r="E15" i="5"/>
  <c r="D15" i="5" s="1"/>
  <c r="D13" i="5"/>
  <c r="D9" i="5"/>
  <c r="D7" i="5"/>
  <c r="D11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1" i="5"/>
  <c r="D32" i="5"/>
  <c r="D34" i="5"/>
  <c r="D36" i="5"/>
  <c r="D37" i="5"/>
  <c r="D38" i="5"/>
  <c r="D40" i="5"/>
  <c r="D41" i="5"/>
  <c r="D42" i="5"/>
  <c r="D43" i="5"/>
  <c r="D44" i="5"/>
  <c r="D45" i="5"/>
  <c r="D46" i="5"/>
  <c r="D10" i="5"/>
  <c r="E51" i="5" l="1"/>
  <c r="D51" i="5" s="1"/>
  <c r="F13" i="4"/>
  <c r="E52" i="5" l="1"/>
  <c r="F24" i="4" s="1"/>
  <c r="F19" i="4"/>
  <c r="F23" i="4" s="1"/>
  <c r="F15" i="4"/>
  <c r="F25" i="4" l="1"/>
  <c r="F26" i="4"/>
  <c r="D63" i="1"/>
  <c r="D62" i="1"/>
  <c r="D61" i="1"/>
  <c r="D60" i="1"/>
  <c r="D59" i="1"/>
  <c r="D58" i="1"/>
  <c r="D57" i="1"/>
  <c r="D56" i="1"/>
  <c r="D55" i="1"/>
  <c r="D54" i="1"/>
  <c r="D52" i="1"/>
  <c r="D51" i="1"/>
  <c r="D50" i="1"/>
  <c r="D49" i="1"/>
  <c r="D48" i="1"/>
  <c r="D46" i="1"/>
  <c r="D45" i="1"/>
  <c r="D44" i="1"/>
  <c r="D43" i="1"/>
  <c r="D42" i="1"/>
  <c r="D41" i="1"/>
  <c r="D40" i="1"/>
  <c r="D39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14" i="1"/>
  <c r="D13" i="1"/>
  <c r="D12" i="1"/>
  <c r="D11" i="1"/>
  <c r="D10" i="1"/>
  <c r="D9" i="1"/>
  <c r="D69" i="1"/>
  <c r="D67" i="1"/>
  <c r="D65" i="1"/>
  <c r="D20" i="1"/>
  <c r="D18" i="1"/>
  <c r="D16" i="1"/>
  <c r="D7" i="1"/>
</calcChain>
</file>

<file path=xl/sharedStrings.xml><?xml version="1.0" encoding="utf-8"?>
<sst xmlns="http://schemas.openxmlformats.org/spreadsheetml/2006/main" count="856" uniqueCount="317">
  <si>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</si>
  <si>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</si>
  <si>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</si>
  <si>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</si>
  <si>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</si>
  <si>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</si>
  <si>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</si>
  <si>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</si>
  <si>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</si>
  <si>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Запуск потока воды: отопление, ГВС</t>
  </si>
  <si>
    <t>Запуск системы отопления.</t>
  </si>
  <si>
    <t>Ликвидация воздушных пробок в системе отопления, в стояке</t>
  </si>
  <si>
    <t>Обслуживание и текущий ремонт электрооборудования жилых домов</t>
  </si>
  <si>
    <t>Осмотр кровли, чердака, подъездов, подвального помещения - весенний осмотр</t>
  </si>
  <si>
    <t>Осмотр СТО</t>
  </si>
  <si>
    <t>Осмотр СТО в чердачных и подвальных помещениях (весенний и осенний)</t>
  </si>
  <si>
    <t>Осмотр, РХВ замеры</t>
  </si>
  <si>
    <t>Отключение системы отопления (консервация) - прим.</t>
  </si>
  <si>
    <t>Очистка кровли от снега, сбивание сосулей</t>
  </si>
  <si>
    <t>Очистка фильтра от накипи (отложений)</t>
  </si>
  <si>
    <t>Перевод отопления с подачи на обратку или с обратки на подачу</t>
  </si>
  <si>
    <t>Перекрытие потока воды: отопление, ГВС</t>
  </si>
  <si>
    <t>Промывка трубопровода системы отопления</t>
  </si>
  <si>
    <t>Регулировка балансировочного клапана</t>
  </si>
  <si>
    <t>Сдача ИТП представителю энергоснабжающей организации, составление акта</t>
  </si>
  <si>
    <t>Смена вентилей и клапанов обратных муфтовых д. 15мм</t>
  </si>
  <si>
    <t>Снятие и запись замера в наряде (ИТП,РХВ)</t>
  </si>
  <si>
    <t>Уборка придомовой территории</t>
  </si>
  <si>
    <t>Услуги  по вывозу и утилизации ТБО, в т.ч. крупногабаритного мусора</t>
  </si>
  <si>
    <t>Услуги автотранспорта</t>
  </si>
  <si>
    <t>Услуги по управлению МКД</t>
  </si>
  <si>
    <t>руб.</t>
  </si>
  <si>
    <t>1 дерево</t>
  </si>
  <si>
    <t>м2</t>
  </si>
  <si>
    <t>шт</t>
  </si>
  <si>
    <t>1 узел</t>
  </si>
  <si>
    <t>1 здание</t>
  </si>
  <si>
    <t>1 стояк</t>
  </si>
  <si>
    <t>100 м</t>
  </si>
  <si>
    <t>1000 м2</t>
  </si>
  <si>
    <t>100 квартир</t>
  </si>
  <si>
    <t>100 шт.</t>
  </si>
  <si>
    <t>100 м2</t>
  </si>
  <si>
    <t>1 м 2 основания</t>
  </si>
  <si>
    <t>узел</t>
  </si>
  <si>
    <t>м3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</si>
  <si>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</si>
  <si>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</si>
  <si>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</si>
  <si>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</si>
  <si>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</si>
  <si>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</si>
  <si>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</si>
  <si>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</si>
  <si>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</si>
  <si>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</si>
  <si>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</si>
  <si>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</si>
  <si>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</si>
  <si>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</si>
  <si>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Выкашивание газонов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</si>
  <si>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</si>
  <si>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</si>
  <si>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</si>
  <si>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</si>
  <si>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</si>
  <si>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</si>
  <si>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</si>
  <si>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</si>
  <si>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</si>
  <si>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</si>
  <si>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</si>
  <si>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</si>
  <si>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</si>
  <si>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</si>
  <si>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</si>
  <si>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</si>
  <si>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</si>
  <si>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t xml:space="preserve">                                                (должность, ФИО)                    </t>
  </si>
  <si>
    <t>Вывоз и утилизация ТКО</t>
  </si>
  <si>
    <t>Долг за выполненные работы на 01.01.2017 г.</t>
  </si>
  <si>
    <t>Вывоз и утилизация ТКО, в т.ч. крупногабаритного мусора</t>
  </si>
  <si>
    <t>Опрессовка ТУ диаметром: до 50 мм</t>
  </si>
  <si>
    <t>Подготовка элеваторного узла Д-50 к зиме</t>
  </si>
  <si>
    <t>Проверка на прогрев отопительных приборов с регулировкой.</t>
  </si>
  <si>
    <t>100 приборов</t>
  </si>
  <si>
    <t>Осмотр квартир</t>
  </si>
  <si>
    <t>Проверка исправности канализационных вытяжек (по жалобе)</t>
  </si>
  <si>
    <t>м</t>
  </si>
  <si>
    <t>Железнение цементных покрытий</t>
  </si>
  <si>
    <t>Обрамление ступеней угловой сталью</t>
  </si>
  <si>
    <t>т</t>
  </si>
  <si>
    <t>Приготовление тяжелого бетона: на гравии класса В20 (М250)</t>
  </si>
  <si>
    <t>100 м3</t>
  </si>
  <si>
    <t>Разборка покрытий полов: цементных</t>
  </si>
  <si>
    <t>Ремонт существующего крыльца железобетоном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</si>
  <si>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</si>
  <si>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</si>
  <si>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r>
      <t xml:space="preserve">Исполнитель  -   </t>
    </r>
    <r>
      <rPr>
        <b/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</si>
  <si>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>Вырезка сухих ветвей деревьев лиственных пород диаметр: до 350 мм при кол-ве срезанных ветвей  до 15</t>
  </si>
  <si>
    <t>Очистка кровли от снега толщ. 10 см, сбивание сосулей</t>
  </si>
  <si>
    <t>на общую сумму 215 226,78 (Двести пятнадцать тысяч двести двадцать шесть) рублей 78 коп.</t>
  </si>
  <si>
    <t>Изготовление плана благоустройства</t>
  </si>
  <si>
    <t>Долг за выполненные работы (доходы за минусом расходов) на  01.01.2018 г. - 133 485,88 руб.</t>
  </si>
  <si>
    <t>Отчет по бюджету №58/6-2017</t>
  </si>
  <si>
    <t>Задолженность по оплате за содержание и текущий ремонт на 01.01.2018 г. - 14 334,39 руб.</t>
  </si>
  <si>
    <t>АКТ № 58/6-2017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</si>
  <si>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6 квартала 58.</t>
  </si>
  <si>
    <t>Изготовление  и установка треноги на провал из доски б/у</t>
  </si>
  <si>
    <t>Окраска урны</t>
  </si>
  <si>
    <t>Переустановка урны с земляными работами</t>
  </si>
  <si>
    <t>1 стойка</t>
  </si>
  <si>
    <t>Смена отдельных участков металлического ограждения газонов: из труб д. до 25мм</t>
  </si>
  <si>
    <t>Осмотр квартир (вентиляция)</t>
  </si>
  <si>
    <t>Проверка наличия тяги в ДВ и вент. каналах</t>
  </si>
  <si>
    <t>Демонтаж-монтаж полотенцесушителя</t>
  </si>
  <si>
    <t>1 участок</t>
  </si>
  <si>
    <t>Прочистка вентиляционных каналов.</t>
  </si>
  <si>
    <t>Ремонт смесителя без душа, без снятия с места, смена прокладок</t>
  </si>
  <si>
    <t>1 смеситель</t>
  </si>
  <si>
    <t>Демонтаж досок с подвальных окон</t>
  </si>
  <si>
    <t>10 м2</t>
  </si>
  <si>
    <t>Демонтаж-монтаж  стенда, вывески, доски объявления и т.д.</t>
  </si>
  <si>
    <t>Окраска цоколя: цементная</t>
  </si>
  <si>
    <t>Снятие многослойных лакокрасочных покрытий: с металлических поверхностей методом обжига</t>
  </si>
  <si>
    <t>Укладка блоков массой до 0,3 т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</si>
  <si>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</si>
  <si>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</si>
  <si>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</si>
  <si>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</si>
  <si>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</si>
  <si>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</si>
  <si>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</si>
  <si>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</si>
  <si>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</si>
  <si>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</si>
  <si>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</si>
  <si>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</si>
  <si>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</si>
  <si>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</si>
  <si>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</si>
  <si>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</si>
  <si>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</si>
  <si>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</si>
  <si>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</si>
  <si>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</si>
  <si>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</si>
  <si>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</si>
  <si>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</si>
  <si>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</si>
  <si>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</si>
  <si>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</si>
  <si>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58/6-2018</t>
  </si>
  <si>
    <t>Списание долга за выполненые работы на 01.01.2015</t>
  </si>
  <si>
    <t>АКТ № 58/6-2018</t>
  </si>
  <si>
    <t>"31" марта 2019 г.</t>
  </si>
  <si>
    <t xml:space="preserve">     Аварийное обслуживание</t>
  </si>
  <si>
    <t xml:space="preserve">     Завоз песка, ПГС, щебня, земли</t>
  </si>
  <si>
    <t xml:space="preserve">     Окраска известковыми составами: по кирпичу и бетону (бордюр. столбики, столбы)</t>
  </si>
  <si>
    <t xml:space="preserve">     Ремонт песочницы</t>
  </si>
  <si>
    <t xml:space="preserve">     Вывоз и утилизация ТКО, в т.ч. крупногабаритный мусор</t>
  </si>
  <si>
    <t xml:space="preserve">     Обслуживание и текущий ремонт электрооборудования жилых домов</t>
  </si>
  <si>
    <t xml:space="preserve">     Запуск потока воды: отопление, ГВС</t>
  </si>
  <si>
    <t xml:space="preserve">     Запуск системы отопления.</t>
  </si>
  <si>
    <t xml:space="preserve">     Осмотр выпусков канализации  (засоры, подпоры) прим.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</si>
  <si>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</si>
  <si>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</si>
  <si>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</si>
  <si>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</si>
  <si>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</si>
  <si>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 xml:space="preserve">     Перекрытие потока воды: отопление, ГВС</t>
  </si>
  <si>
    <t xml:space="preserve">     Подготовка элеваторного узла Д-50 к зиме</t>
  </si>
  <si>
    <t xml:space="preserve">     Промывка трубопровода системы отопления</t>
  </si>
  <si>
    <t xml:space="preserve">     Сдача ИТП представителю энергоснабжающей организации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</si>
  <si>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</si>
  <si>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</si>
  <si>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</si>
  <si>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 xml:space="preserve">     Плановые проверки вентиляционных каналов и оголовков</t>
  </si>
  <si>
    <t xml:space="preserve">     Проверка исправности канализационных вытяжек (по жалобе)</t>
  </si>
  <si>
    <t xml:space="preserve">     Осмотр замеры рамок холодной воды</t>
  </si>
  <si>
    <t>чел.-ч</t>
  </si>
  <si>
    <t xml:space="preserve">     Очистка фильтра от накипи (отложений)</t>
  </si>
  <si>
    <t xml:space="preserve">     Установка манометров</t>
  </si>
  <si>
    <t xml:space="preserve">     Антисептирование древесины: пастами на каменноугольном лаке</t>
  </si>
  <si>
    <t xml:space="preserve">     Очистка чердачного перекрытия от шлака</t>
  </si>
  <si>
    <t xml:space="preserve">     Ремонт отдельных мест покрытия из асбоцементных листов: обыкновенного профиля</t>
  </si>
  <si>
    <t xml:space="preserve">     Смена обделок из листовой стали поясков, сандриков, отливов, карнизов шириной до: 0,7 мм</t>
  </si>
  <si>
    <t xml:space="preserve">     Смена обрешетки сплошным настилом из досок толщиной до 50мм</t>
  </si>
  <si>
    <t xml:space="preserve">     Укладка рулонных материалов: насухо без промазки кромок</t>
  </si>
  <si>
    <t xml:space="preserve">     усиление перильного ограждения крыльца трубой диаметром: 50мм</t>
  </si>
  <si>
    <t xml:space="preserve">     Уборка придомовой территории</t>
  </si>
  <si>
    <t xml:space="preserve">     Услуги  по вывозу и утилизации листвы, веток, деревьев, скошенной травы , смета и др.</t>
  </si>
  <si>
    <t>По плану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</si>
  <si>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</si>
  <si>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</si>
  <si>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</si>
  <si>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128 т053,53 руб. (Сто двадцать восемь тысяч пятьдесят три рубля 53 копейки)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</si>
  <si>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</si>
  <si>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</si>
  <si>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</si>
  <si>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</si>
  <si>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</si>
  <si>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</si>
  <si>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</si>
  <si>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</si>
  <si>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</si>
  <si>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</si>
  <si>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</si>
  <si>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</si>
  <si>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</si>
  <si>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</si>
  <si>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</si>
  <si>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</si>
  <si>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</si>
  <si>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Изоляция трубопровода матами с совмещенным покрывным  слоем</t>
  </si>
  <si>
    <t>1 м3</t>
  </si>
  <si>
    <t xml:space="preserve">     Разборка тепловой изоляции.</t>
  </si>
  <si>
    <t xml:space="preserve">     Регулировка температуры отопления в ИТП вентилями</t>
  </si>
  <si>
    <t xml:space="preserve">     Осмотр и устранение мелких неисправностей на РХВ</t>
  </si>
  <si>
    <t xml:space="preserve">     Осмотр подъездов, подвального помещения - по жалобе</t>
  </si>
  <si>
    <t xml:space="preserve">     Осмотр системы центрального отопления, устройств в чердачных и подвальных помещениях.</t>
  </si>
  <si>
    <t xml:space="preserve">     Отогрев трубопровода Д-15, Д-20</t>
  </si>
  <si>
    <t xml:space="preserve">     Подготовка элеваторного узла</t>
  </si>
  <si>
    <t xml:space="preserve">     Регулировка системы отопления</t>
  </si>
  <si>
    <t xml:space="preserve">     Сдача РХВ представителю водоканала, составление акта</t>
  </si>
  <si>
    <t xml:space="preserve">     Снятие замеров температуры воздуха в квартире</t>
  </si>
  <si>
    <t>1 замер</t>
  </si>
  <si>
    <t>Обслуживание и текущий ремонт конструктивных элементов</t>
  </si>
  <si>
    <t xml:space="preserve">     Изготовление щита из доски б/у</t>
  </si>
  <si>
    <t xml:space="preserve">     Монтаж п/ящиков (1 блок, 4 секции)</t>
  </si>
  <si>
    <t xml:space="preserve">     Ремонт и восстановление герметизации стыков мастикой</t>
  </si>
  <si>
    <t xml:space="preserve">     Ремонт отдельных мест покрытия из асбоцементных листов: обыкновенного профиля (мат. БУ)</t>
  </si>
  <si>
    <t xml:space="preserve">     Ремонт штукатурки фасадов с автовышки</t>
  </si>
  <si>
    <t xml:space="preserve">     Рыхление шлака на чердаке</t>
  </si>
  <si>
    <t xml:space="preserve">     Рыхление шлака на чердаке - обследование перекрытия</t>
  </si>
  <si>
    <t xml:space="preserve">     Осмотр квартир</t>
  </si>
  <si>
    <t xml:space="preserve">     Осмотр кровли, чердака, люков</t>
  </si>
  <si>
    <t xml:space="preserve">     Осмотр кровли, чердака, подъездов, подвального помещения - весенний осмотр</t>
  </si>
  <si>
    <t xml:space="preserve">     Очистка  кровли от снега, сбивание сосулей с выходом на кровлю</t>
  </si>
  <si>
    <t>1 м 1 основания</t>
  </si>
  <si>
    <t xml:space="preserve">     Смена дверных приборов: навесного замка</t>
  </si>
  <si>
    <t xml:space="preserve">     Укладка (установка) щитов из доски б/у (без подгонки)</t>
  </si>
  <si>
    <t xml:space="preserve">     Укрепление дверных приборов: петли (шарниры), шпингалеты, ручки накладные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</si>
  <si>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</si>
  <si>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</si>
  <si>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</si>
  <si>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</si>
  <si>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</si>
  <si>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</si>
  <si>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</si>
  <si>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58/6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</si>
  <si>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</si>
  <si>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</si>
  <si>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>По договору</t>
  </si>
  <si>
    <t xml:space="preserve">           2. Всего за период с "01"января 2019 г. по "31"декября 2019 г. выполнено работ на общую сумму 118249.95 руб. (Сто восемнадцать тысяч двести сорок девять рублей 95 копеек)</t>
  </si>
  <si>
    <t xml:space="preserve">                            _______________________________________      ____________________________________</t>
  </si>
  <si>
    <t>Отчет по бюджету № 58/6-2019</t>
  </si>
  <si>
    <t>Период: с 01.01.2019 по 31.12.2019 года.</t>
  </si>
  <si>
    <t>Отчет по бюджету № 58/6-2020</t>
  </si>
  <si>
    <t>Период: с 01.01.2020 по 31.12.2020 года.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</si>
  <si>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</si>
  <si>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</si>
  <si>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</si>
  <si>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</si>
  <si>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</si>
  <si>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</si>
  <si>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Смена отдельных участков трубопроводов диаметром: 15 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</si>
  <si>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</si>
  <si>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</si>
  <si>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подъездов, подвального помещения чердачного помещения</t>
  </si>
  <si>
    <t xml:space="preserve">     Перекрытие потока воды: отопление, ГВС, ХВС</t>
  </si>
  <si>
    <t xml:space="preserve">     Обивка дверей и люков кровельной сталью оцинкованной: по дереву с одной стороны</t>
  </si>
  <si>
    <t xml:space="preserve">     Простая масляная окраска ранее окрашенных полов: с подготовкой и с расчисткой старой краски до 35%</t>
  </si>
  <si>
    <t xml:space="preserve">     Ремонт дощатых покрытий, сплачивание</t>
  </si>
  <si>
    <t xml:space="preserve">     Ремонт отдельных мест скатной кровли (материалом Ризолит)</t>
  </si>
  <si>
    <t xml:space="preserve">     Ремонт полотен чердачного люка: (выдергивание гвоздей, подгонка, укрепление)</t>
  </si>
  <si>
    <t xml:space="preserve">     Снятие оконных переплетов: неостекленных</t>
  </si>
  <si>
    <t xml:space="preserve">     Закрытие подвальных окон и люков (прим)</t>
  </si>
  <si>
    <t>10 шт.</t>
  </si>
  <si>
    <t xml:space="preserve">     Очистка  кровли от снега толщ. 10см, сбивание сосулей вышка</t>
  </si>
  <si>
    <t xml:space="preserve">     Очистка желобов от мусора: вручную (при расчете 1 кг. мусора = 3 м 1 желоба) - в.</t>
  </si>
  <si>
    <t>Обслуживание ОДПУ</t>
  </si>
  <si>
    <t xml:space="preserve">     Техническое обслуживание ОДПУ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</si>
  <si>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</si>
  <si>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</si>
  <si>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111491.51 руб. (Сто одиннадцать тысяч четыреста девяносто один рубль 51 копейка)</t>
  </si>
  <si>
    <t xml:space="preserve">                         ____________________________________________      ____________________________________</t>
  </si>
  <si>
    <t>Отчет по бюджету № 58/6-2021</t>
  </si>
  <si>
    <t>Период: с 01.01.2021 по 31.12.2021 года.</t>
  </si>
  <si>
    <t>31 марта 2022 г.</t>
  </si>
  <si>
    <t xml:space="preserve">     Удаление одиночных кустарников</t>
  </si>
  <si>
    <t>10 кустов</t>
  </si>
  <si>
    <t xml:space="preserve">     Разделка древесины мягких пород, полученной от валки леса, диам. стволов:более 32 см</t>
  </si>
  <si>
    <t xml:space="preserve">     Замена КШ Д-50 под приварку</t>
  </si>
  <si>
    <t xml:space="preserve">     Опрессовка ТУ диаметром: до 50 мм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</si>
  <si>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</si>
  <si>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</si>
  <si>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помещения, чердачного помещения - по жалобе</t>
  </si>
  <si>
    <t xml:space="preserve">     Осмотр СТО в чердачных и подвальных помещениях ФКР</t>
  </si>
  <si>
    <t xml:space="preserve">     Осмотр, проверка работы приборов ИТП, РХВ</t>
  </si>
  <si>
    <t xml:space="preserve">     Отключение системы отопления</t>
  </si>
  <si>
    <t xml:space="preserve">     Промывка выпусков канализации (устранение засора)</t>
  </si>
  <si>
    <t xml:space="preserve">     Окраска масляными составами  по дереву: доски объявления</t>
  </si>
  <si>
    <t xml:space="preserve">     Окраска масляными составами по дереву: доски объявления</t>
  </si>
  <si>
    <t xml:space="preserve">     Разборка мелких покрытий и обделок из листовой стали: поясков, сандриков. желобов и т.д.</t>
  </si>
  <si>
    <t xml:space="preserve">     Установка досок объявлений с изготовлением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</si>
  <si>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</si>
  <si>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</si>
  <si>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кровли от снега толщ. 10 см, сбивание сосулей (в)</t>
  </si>
  <si>
    <t xml:space="preserve">     Проверка исправности вент. каналов, правильного расположения оголовков относ. крыши и наличия тяги</t>
  </si>
  <si>
    <t>Тех.освидетельствование лифтов</t>
  </si>
  <si>
    <t xml:space="preserve">     Тех.освидетельствование строительных конструкций (крыши)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</si>
  <si>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</si>
  <si>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</si>
  <si>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</si>
  <si>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 _______________</t>
  </si>
  <si>
    <t xml:space="preserve">     Техническое обслуживание ОДПУ (корректировка за 2020г)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</si>
</sst>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;[Red]\-0"/>
    <numFmt numFmtId="168" formatCode="0.000;[Red]\-0.000"/>
    <numFmt numFmtId="169" formatCode="0.0;[Red]\-0.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9" fillId="0" borderId="0">
      <alignment horizontal="center" vertical="center"/>
    </xf>
    <xf numFmtId="0" fontId="1" fillId="0" borderId="0"/>
    <xf numFmtId="0" fontId="21" fillId="0" borderId="0">
      <alignment horizontal="left" vertical="top"/>
    </xf>
    <xf numFmtId="0" fontId="21" fillId="0" borderId="0">
      <alignment horizontal="right" vertical="top"/>
    </xf>
    <xf numFmtId="0" fontId="21" fillId="3" borderId="0">
      <alignment horizontal="righ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1" fillId="0" borderId="0">
      <alignment horizontal="left" vertical="top"/>
    </xf>
  </cellStyleXfs>
  <cellXfs count="232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13" fillId="0" borderId="1" xfId="2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6" fillId="0" borderId="1" xfId="2" applyFont="1" applyBorder="1" applyAlignment="1">
      <alignment vertical="center"/>
    </xf>
    <xf numFmtId="2" fontId="16" fillId="0" borderId="1" xfId="2" applyNumberFormat="1" applyFont="1" applyBorder="1" applyAlignment="1">
      <alignment horizontal="center" vertical="center"/>
    </xf>
    <xf numFmtId="164" fontId="16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9" fillId="0" borderId="2" xfId="2" applyFont="1" applyBorder="1" applyAlignment="1">
      <alignment vertical="center" wrapText="1"/>
    </xf>
    <xf numFmtId="0" fontId="16" fillId="2" borderId="1" xfId="2" applyFont="1" applyFill="1" applyBorder="1" applyAlignment="1">
      <alignment horizontal="center" vertical="top" wrapText="1"/>
    </xf>
    <xf numFmtId="0" fontId="16" fillId="2" borderId="1" xfId="2" applyFont="1" applyFill="1" applyBorder="1" applyAlignment="1">
      <alignment vertical="center" wrapText="1"/>
    </xf>
    <xf numFmtId="0" fontId="13" fillId="0" borderId="1" xfId="2" applyFont="1" applyBorder="1" applyAlignment="1">
      <alignment vertical="center" wrapText="1"/>
    </xf>
    <xf numFmtId="0" fontId="16" fillId="2" borderId="1" xfId="2" applyFont="1" applyFill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0" fontId="11" fillId="0" borderId="0" xfId="0" applyFont="1"/>
    <xf numFmtId="0" fontId="3" fillId="0" borderId="0" xfId="0" applyFont="1" applyAlignment="1"/>
    <xf numFmtId="2" fontId="13" fillId="0" borderId="1" xfId="2" applyNumberFormat="1" applyFont="1" applyBorder="1" applyAlignment="1">
      <alignment horizontal="center" vertical="center"/>
    </xf>
    <xf numFmtId="0" fontId="14" fillId="0" borderId="2" xfId="2" applyFont="1" applyBorder="1" applyAlignment="1">
      <alignment vertical="center" wrapText="1"/>
    </xf>
    <xf numFmtId="164" fontId="14" fillId="0" borderId="1" xfId="1" applyFont="1" applyBorder="1" applyAlignment="1">
      <alignment horizontal="center" vertical="center"/>
    </xf>
    <xf numFmtId="2" fontId="16" fillId="2" borderId="1" xfId="2" applyNumberFormat="1" applyFont="1" applyFill="1" applyBorder="1" applyAlignment="1">
      <alignment horizontal="center" vertical="top" wrapText="1"/>
    </xf>
    <xf numFmtId="2" fontId="12" fillId="2" borderId="1" xfId="2" applyNumberFormat="1" applyFont="1" applyFill="1" applyBorder="1" applyAlignment="1">
      <alignment horizontal="center" vertical="top" wrapText="1"/>
    </xf>
    <xf numFmtId="0" fontId="12" fillId="2" borderId="1" xfId="2" applyFont="1" applyFill="1" applyBorder="1" applyAlignment="1">
      <alignment horizontal="center" vertical="top" wrapText="1"/>
    </xf>
    <xf numFmtId="0" fontId="16" fillId="0" borderId="1" xfId="2" applyFont="1" applyBorder="1" applyAlignment="1">
      <alignment horizontal="center" vertical="center"/>
    </xf>
    <xf numFmtId="0" fontId="12" fillId="0" borderId="0" xfId="2" applyFont="1" applyAlignment="1"/>
    <xf numFmtId="0" fontId="13" fillId="0" borderId="0" xfId="2" applyFont="1" applyBorder="1" applyAlignment="1">
      <alignment horizontal="left"/>
    </xf>
    <xf numFmtId="0" fontId="12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2" fillId="0" borderId="0" xfId="5" quotePrefix="1" applyFont="1" applyAlignment="1">
      <alignment horizontal="right" vertical="top" wrapText="1"/>
    </xf>
    <xf numFmtId="0" fontId="22" fillId="0" borderId="0" xfId="5" quotePrefix="1" applyFont="1" applyBorder="1" applyAlignment="1">
      <alignment vertical="top" wrapText="1"/>
    </xf>
    <xf numFmtId="0" fontId="22" fillId="0" borderId="0" xfId="5" quotePrefix="1" applyFont="1" applyAlignment="1">
      <alignment vertical="top" wrapText="1"/>
    </xf>
    <xf numFmtId="0" fontId="22" fillId="0" borderId="0" xfId="6" quotePrefix="1" applyFont="1" applyBorder="1" applyAlignment="1">
      <alignment horizontal="right" vertical="top" wrapText="1"/>
    </xf>
    <xf numFmtId="0" fontId="22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3" xfId="4" applyFont="1" applyBorder="1" applyAlignment="1">
      <alignment wrapText="1"/>
    </xf>
    <xf numFmtId="0" fontId="22" fillId="0" borderId="5" xfId="10" quotePrefix="1" applyFont="1" applyBorder="1" applyAlignment="1">
      <alignment vertical="top" wrapText="1"/>
    </xf>
    <xf numFmtId="0" fontId="12" fillId="0" borderId="0" xfId="0" applyFont="1" applyAlignment="1">
      <alignment horizontal="left" vertical="center"/>
    </xf>
    <xf numFmtId="165" fontId="4" fillId="0" borderId="1" xfId="1" applyNumberFormat="1" applyFont="1" applyBorder="1" applyAlignment="1">
      <alignment wrapText="1"/>
    </xf>
    <xf numFmtId="0" fontId="12" fillId="0" borderId="0" xfId="0" applyFont="1" applyAlignment="1">
      <alignment horizontal="left" vertical="top"/>
    </xf>
    <xf numFmtId="0" fontId="22" fillId="0" borderId="0" xfId="9" quotePrefix="1" applyFont="1" applyAlignment="1">
      <alignment horizontal="right" vertical="top" wrapText="1"/>
    </xf>
    <xf numFmtId="0" fontId="22" fillId="0" borderId="0" xfId="9" quotePrefix="1" applyFont="1" applyAlignment="1">
      <alignment horizontal="left" vertical="top" wrapText="1"/>
    </xf>
    <xf numFmtId="0" fontId="22" fillId="0" borderId="0" xfId="8" applyNumberFormat="1" applyFont="1" applyBorder="1" applyAlignment="1">
      <alignment horizontal="right" vertical="top" wrapText="1"/>
    </xf>
    <xf numFmtId="0" fontId="22" fillId="0" borderId="0" xfId="5" quotePrefix="1" applyFont="1" applyBorder="1" applyAlignment="1">
      <alignment horizontal="right" vertical="top" wrapText="1"/>
    </xf>
    <xf numFmtId="0" fontId="22" fillId="0" borderId="0" xfId="8" applyNumberFormat="1" applyFont="1" applyBorder="1" applyAlignment="1">
      <alignment vertical="top" wrapText="1"/>
    </xf>
    <xf numFmtId="0" fontId="22" fillId="0" borderId="0" xfId="9" quotePrefix="1" applyFont="1" applyBorder="1" applyAlignment="1">
      <alignment horizontal="left" vertical="top" wrapText="1"/>
    </xf>
    <xf numFmtId="165" fontId="4" fillId="0" borderId="0" xfId="1" applyNumberFormat="1" applyFont="1" applyBorder="1" applyAlignment="1">
      <alignment wrapText="1"/>
    </xf>
    <xf numFmtId="0" fontId="13" fillId="0" borderId="0" xfId="2" applyFont="1" applyAlignment="1">
      <alignment horizontal="left"/>
    </xf>
    <xf numFmtId="0" fontId="12" fillId="0" borderId="0" xfId="2" applyFont="1" applyAlignment="1">
      <alignment horizontal="left"/>
    </xf>
    <xf numFmtId="0" fontId="23" fillId="0" borderId="0" xfId="0" applyFont="1" applyAlignment="1">
      <alignment horizontal="left" vertical="top"/>
    </xf>
    <xf numFmtId="0" fontId="24" fillId="4" borderId="9" xfId="0" applyFont="1" applyFill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5" fillId="0" borderId="0" xfId="0" applyFont="1"/>
    <xf numFmtId="0" fontId="23" fillId="0" borderId="0" xfId="0" applyFont="1" applyAlignment="1">
      <alignment horizontal="left"/>
    </xf>
    <xf numFmtId="0" fontId="25" fillId="0" borderId="0" xfId="0" applyFont="1" applyAlignment="1"/>
    <xf numFmtId="0" fontId="22" fillId="0" borderId="0" xfId="9" quotePrefix="1" applyFont="1" applyBorder="1" applyAlignment="1">
      <alignment horizontal="left" vertical="top" wrapText="1"/>
    </xf>
    <xf numFmtId="0" fontId="4" fillId="0" borderId="0" xfId="0" applyFont="1" applyFill="1" applyAlignment="1"/>
    <xf numFmtId="0" fontId="26" fillId="0" borderId="15" xfId="0" applyFont="1" applyFill="1" applyBorder="1" applyAlignment="1">
      <alignment vertical="top" wrapText="1"/>
    </xf>
    <xf numFmtId="0" fontId="15" fillId="0" borderId="0" xfId="0" applyFont="1" applyFill="1" applyAlignment="1"/>
    <xf numFmtId="0" fontId="12" fillId="0" borderId="15" xfId="0" applyFont="1" applyFill="1" applyBorder="1" applyAlignment="1">
      <alignment vertical="top" wrapText="1"/>
    </xf>
    <xf numFmtId="0" fontId="16" fillId="2" borderId="2" xfId="2" applyFont="1" applyFill="1" applyBorder="1" applyAlignment="1">
      <alignment vertical="center" wrapText="1"/>
    </xf>
    <xf numFmtId="0" fontId="13" fillId="0" borderId="2" xfId="2" applyFont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/>
    </xf>
    <xf numFmtId="166" fontId="12" fillId="0" borderId="1" xfId="0" applyNumberFormat="1" applyFont="1" applyFill="1" applyBorder="1" applyAlignment="1">
      <alignment horizontal="center" vertical="center"/>
    </xf>
    <xf numFmtId="167" fontId="12" fillId="0" borderId="1" xfId="0" applyNumberFormat="1" applyFont="1" applyFill="1" applyBorder="1" applyAlignment="1">
      <alignment horizontal="center" vertical="center"/>
    </xf>
    <xf numFmtId="168" fontId="12" fillId="0" borderId="1" xfId="0" applyNumberFormat="1" applyFont="1" applyFill="1" applyBorder="1" applyAlignment="1">
      <alignment horizontal="center" vertical="center"/>
    </xf>
    <xf numFmtId="169" fontId="12" fillId="0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 wrapText="1"/>
    </xf>
    <xf numFmtId="2" fontId="16" fillId="2" borderId="1" xfId="2" applyNumberFormat="1" applyFont="1" applyFill="1" applyBorder="1" applyAlignment="1">
      <alignment horizontal="center" vertical="center" wrapText="1"/>
    </xf>
    <xf numFmtId="0" fontId="16" fillId="2" borderId="1" xfId="2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164" fontId="23" fillId="0" borderId="13" xfId="1" applyFont="1" applyBorder="1" applyAlignment="1">
      <alignment horizontal="center" vertical="top" wrapText="1"/>
    </xf>
    <xf numFmtId="164" fontId="16" fillId="0" borderId="14" xfId="1" applyFont="1" applyFill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top"/>
    </xf>
    <xf numFmtId="164" fontId="24" fillId="0" borderId="13" xfId="1" applyFont="1" applyBorder="1" applyAlignment="1">
      <alignment horizontal="center" vertical="top"/>
    </xf>
    <xf numFmtId="0" fontId="24" fillId="5" borderId="0" xfId="0" applyFont="1" applyFill="1" applyAlignment="1">
      <alignment horizontal="left" vertical="top"/>
    </xf>
    <xf numFmtId="164" fontId="24" fillId="0" borderId="13" xfId="1" applyFont="1" applyBorder="1" applyAlignment="1">
      <alignment horizontal="center" vertical="top" wrapText="1"/>
    </xf>
    <xf numFmtId="0" fontId="28" fillId="0" borderId="0" xfId="0" applyFont="1"/>
    <xf numFmtId="0" fontId="22" fillId="0" borderId="0" xfId="5" quotePrefix="1" applyFont="1" applyBorder="1" applyAlignment="1">
      <alignment horizontal="left" vertical="top" wrapText="1"/>
    </xf>
    <xf numFmtId="0" fontId="22" fillId="0" borderId="0" xfId="6" quotePrefix="1" applyFont="1" applyBorder="1" applyAlignment="1">
      <alignment horizontal="left" vertical="top" wrapText="1"/>
    </xf>
    <xf numFmtId="0" fontId="22" fillId="3" borderId="0" xfId="7" applyNumberFormat="1" applyFont="1" applyBorder="1" applyAlignment="1">
      <alignment horizontal="left" vertical="top" wrapText="1"/>
    </xf>
    <xf numFmtId="0" fontId="22" fillId="0" borderId="0" xfId="8" applyNumberFormat="1" applyFont="1" applyBorder="1" applyAlignment="1">
      <alignment horizontal="left" vertical="top" wrapText="1"/>
    </xf>
    <xf numFmtId="0" fontId="22" fillId="0" borderId="0" xfId="9" quotePrefix="1" applyFont="1" applyAlignment="1">
      <alignment horizontal="left" vertical="top" wrapText="1"/>
    </xf>
    <xf numFmtId="0" fontId="22" fillId="0" borderId="0" xfId="9" quotePrefix="1" applyFont="1" applyBorder="1" applyAlignment="1">
      <alignment horizontal="left" vertical="top" wrapText="1"/>
    </xf>
    <xf numFmtId="0" fontId="12" fillId="0" borderId="0" xfId="2" applyFont="1" applyAlignment="1">
      <alignment horizontal="left"/>
    </xf>
    <xf numFmtId="0" fontId="12" fillId="0" borderId="0" xfId="2" applyFont="1" applyAlignment="1">
      <alignment horizontal="left"/>
    </xf>
    <xf numFmtId="0" fontId="22" fillId="0" borderId="0" xfId="9" quotePrefix="1" applyFont="1" applyAlignment="1">
      <alignment horizontal="left" vertical="top" wrapText="1"/>
    </xf>
    <xf numFmtId="0" fontId="22" fillId="0" borderId="0" xfId="9" quotePrefix="1" applyFont="1" applyBorder="1" applyAlignment="1">
      <alignment horizontal="left" vertical="top" wrapText="1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/>
    <xf numFmtId="0" fontId="12" fillId="0" borderId="0" xfId="0" applyFont="1" applyFill="1" applyAlignment="1">
      <alignment horizontal="left" vertical="top"/>
    </xf>
    <xf numFmtId="164" fontId="12" fillId="0" borderId="1" xfId="1" applyNumberFormat="1" applyFont="1" applyFill="1" applyBorder="1" applyAlignment="1">
      <alignment vertical="center" wrapText="1"/>
    </xf>
    <xf numFmtId="164" fontId="12" fillId="0" borderId="1" xfId="1" applyNumberFormat="1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vertical="top" wrapText="1"/>
    </xf>
    <xf numFmtId="164" fontId="12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164" fontId="26" fillId="0" borderId="1" xfId="1" applyNumberFormat="1" applyFont="1" applyFill="1" applyBorder="1" applyAlignment="1">
      <alignment vertical="top" wrapText="1"/>
    </xf>
    <xf numFmtId="164" fontId="2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vertical="center"/>
    </xf>
    <xf numFmtId="164" fontId="16" fillId="0" borderId="1" xfId="1" applyNumberFormat="1" applyFont="1" applyFill="1" applyBorder="1" applyAlignment="1">
      <alignment horizontal="center" vertical="center"/>
    </xf>
    <xf numFmtId="164" fontId="16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0" fontId="22" fillId="0" borderId="0" xfId="7" applyNumberFormat="1" applyFont="1" applyFill="1" applyBorder="1" applyAlignment="1">
      <alignment horizontal="left" vertical="top" wrapText="1"/>
    </xf>
    <xf numFmtId="164" fontId="16" fillId="0" borderId="13" xfId="1" applyFont="1" applyBorder="1" applyAlignment="1">
      <alignment horizontal="center" vertical="top" wrapText="1"/>
    </xf>
    <xf numFmtId="0" fontId="12" fillId="0" borderId="0" xfId="0" applyFont="1" applyAlignment="1">
      <alignment horizontal="justify" vertical="center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2" fillId="0" borderId="0" xfId="9" quotePrefix="1" applyFont="1" applyAlignment="1">
      <alignment horizontal="left" vertical="top" wrapText="1"/>
    </xf>
    <xf numFmtId="0" fontId="22" fillId="0" borderId="0" xfId="9" quotePrefix="1" applyFont="1" applyBorder="1" applyAlignment="1">
      <alignment horizontal="left" vertical="top" wrapText="1"/>
    </xf>
    <xf numFmtId="0" fontId="12" fillId="0" borderId="0" xfId="2" applyFont="1" applyAlignment="1">
      <alignment horizontal="left"/>
    </xf>
    <xf numFmtId="0" fontId="12" fillId="0" borderId="0" xfId="0" applyFont="1" applyAlignment="1">
      <alignment horizontal="justify" vertical="center"/>
    </xf>
    <xf numFmtId="164" fontId="13" fillId="0" borderId="1" xfId="1" applyFont="1" applyFill="1" applyBorder="1" applyAlignment="1">
      <alignment horizontal="center" vertical="center" wrapText="1"/>
    </xf>
    <xf numFmtId="164" fontId="12" fillId="0" borderId="1" xfId="1" applyFont="1" applyFill="1" applyBorder="1" applyAlignment="1">
      <alignment horizontal="center" vertical="center"/>
    </xf>
    <xf numFmtId="164" fontId="16" fillId="2" borderId="1" xfId="1" applyFont="1" applyFill="1" applyBorder="1" applyAlignment="1">
      <alignment horizontal="center" vertical="center" wrapText="1"/>
    </xf>
    <xf numFmtId="164" fontId="13" fillId="0" borderId="1" xfId="1" applyFont="1" applyBorder="1" applyAlignment="1">
      <alignment horizontal="center" vertical="center"/>
    </xf>
    <xf numFmtId="0" fontId="16" fillId="0" borderId="1" xfId="0" applyFont="1" applyFill="1" applyBorder="1" applyAlignment="1">
      <alignment vertical="center"/>
    </xf>
    <xf numFmtId="164" fontId="16" fillId="0" borderId="1" xfId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vertical="center" wrapText="1"/>
    </xf>
    <xf numFmtId="0" fontId="12" fillId="0" borderId="0" xfId="0" applyFont="1" applyAlignment="1">
      <alignment horizontal="justify" vertical="center"/>
    </xf>
    <xf numFmtId="0" fontId="24" fillId="6" borderId="0" xfId="0" applyFont="1" applyFill="1" applyAlignment="1">
      <alignment horizontal="left" vertical="top"/>
    </xf>
    <xf numFmtId="0" fontId="12" fillId="0" borderId="17" xfId="0" applyFont="1" applyBorder="1" applyAlignment="1">
      <alignment horizontal="centerContinuous" vertical="center" wrapText="1"/>
    </xf>
    <xf numFmtId="0" fontId="12" fillId="0" borderId="16" xfId="0" applyFont="1" applyBorder="1" applyAlignment="1">
      <alignment horizontal="center" vertical="center" wrapText="1"/>
    </xf>
    <xf numFmtId="0" fontId="13" fillId="0" borderId="27" xfId="0" applyFont="1" applyBorder="1" applyAlignment="1">
      <alignment vertical="center" wrapText="1"/>
    </xf>
    <xf numFmtId="166" fontId="12" fillId="0" borderId="0" xfId="0" applyNumberFormat="1" applyFont="1" applyAlignment="1">
      <alignment horizontal="justify" vertical="center"/>
    </xf>
    <xf numFmtId="164" fontId="16" fillId="6" borderId="0" xfId="0" applyNumberFormat="1" applyFont="1" applyFill="1" applyAlignment="1">
      <alignment vertical="center" wrapText="1"/>
    </xf>
    <xf numFmtId="164" fontId="12" fillId="6" borderId="0" xfId="0" applyNumberFormat="1" applyFont="1" applyFill="1" applyAlignment="1">
      <alignment vertical="center" wrapText="1"/>
    </xf>
    <xf numFmtId="0" fontId="12" fillId="6" borderId="0" xfId="0" applyFont="1" applyFill="1" applyAlignment="1">
      <alignment horizontal="justify" vertical="center"/>
    </xf>
    <xf numFmtId="0" fontId="12" fillId="6" borderId="0" xfId="0" applyFont="1" applyFill="1" applyAlignment="1">
      <alignment horizontal="justify" vertical="center" wrapText="1"/>
    </xf>
    <xf numFmtId="0" fontId="12" fillId="6" borderId="0" xfId="0" applyFont="1" applyFill="1" applyAlignment="1">
      <alignment vertical="center" wrapText="1"/>
    </xf>
    <xf numFmtId="0" fontId="12" fillId="6" borderId="0" xfId="0" applyFont="1" applyFill="1" applyAlignment="1">
      <alignment vertical="center"/>
    </xf>
    <xf numFmtId="0" fontId="12" fillId="0" borderId="0" xfId="0" applyFont="1" applyAlignment="1">
      <alignment vertical="center"/>
    </xf>
    <xf numFmtId="0" fontId="12" fillId="6" borderId="18" xfId="0" applyFont="1" applyFill="1" applyBorder="1" applyAlignment="1">
      <alignment horizontal="left" vertical="center" wrapText="1"/>
    </xf>
    <xf numFmtId="0" fontId="12" fillId="6" borderId="20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2" fontId="12" fillId="6" borderId="1" xfId="0" applyNumberFormat="1" applyFont="1" applyFill="1" applyBorder="1" applyAlignment="1">
      <alignment horizontal="center" vertical="center"/>
    </xf>
    <xf numFmtId="2" fontId="12" fillId="6" borderId="28" xfId="0" applyNumberFormat="1" applyFont="1" applyFill="1" applyBorder="1" applyAlignment="1">
      <alignment horizontal="center" vertical="center"/>
    </xf>
    <xf numFmtId="2" fontId="13" fillId="6" borderId="23" xfId="0" applyNumberFormat="1" applyFont="1" applyFill="1" applyBorder="1" applyAlignment="1">
      <alignment horizontal="center" vertical="center" wrapText="1"/>
    </xf>
    <xf numFmtId="169" fontId="12" fillId="6" borderId="20" xfId="0" applyNumberFormat="1" applyFont="1" applyFill="1" applyBorder="1" applyAlignment="1">
      <alignment horizontal="center" vertical="center"/>
    </xf>
    <xf numFmtId="167" fontId="12" fillId="6" borderId="20" xfId="0" applyNumberFormat="1" applyFont="1" applyFill="1" applyBorder="1" applyAlignment="1">
      <alignment horizontal="center" vertical="center"/>
    </xf>
    <xf numFmtId="166" fontId="12" fillId="6" borderId="20" xfId="0" applyNumberFormat="1" applyFont="1" applyFill="1" applyBorder="1" applyAlignment="1">
      <alignment horizontal="center" vertical="center"/>
    </xf>
    <xf numFmtId="168" fontId="12" fillId="6" borderId="20" xfId="0" applyNumberFormat="1" applyFont="1" applyFill="1" applyBorder="1" applyAlignment="1">
      <alignment horizontal="center" vertical="center"/>
    </xf>
    <xf numFmtId="2" fontId="12" fillId="0" borderId="19" xfId="0" applyNumberFormat="1" applyFont="1" applyBorder="1" applyAlignment="1">
      <alignment horizontal="left" vertical="center"/>
    </xf>
    <xf numFmtId="2" fontId="3" fillId="0" borderId="0" xfId="0" applyNumberFormat="1" applyFont="1"/>
    <xf numFmtId="0" fontId="22" fillId="0" borderId="0" xfId="10" quotePrefix="1" applyFont="1" applyBorder="1" applyAlignment="1">
      <alignment vertical="top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top"/>
    </xf>
    <xf numFmtId="0" fontId="22" fillId="0" borderId="0" xfId="9" quotePrefix="1" applyFont="1" applyBorder="1" applyAlignment="1">
      <alignment vertical="top" wrapText="1"/>
    </xf>
    <xf numFmtId="0" fontId="1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0" fontId="15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4" fillId="0" borderId="1" xfId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49" fontId="23" fillId="0" borderId="10" xfId="0" applyNumberFormat="1" applyFont="1" applyBorder="1" applyAlignment="1">
      <alignment horizontal="left" vertical="top" wrapText="1"/>
    </xf>
    <xf numFmtId="49" fontId="23" fillId="0" borderId="11" xfId="0" applyNumberFormat="1" applyFont="1" applyBorder="1" applyAlignment="1">
      <alignment horizontal="left" vertical="top" wrapText="1"/>
    </xf>
    <xf numFmtId="49" fontId="23" fillId="0" borderId="12" xfId="0" applyNumberFormat="1" applyFont="1" applyBorder="1" applyAlignment="1">
      <alignment horizontal="left" vertical="top" wrapText="1"/>
    </xf>
    <xf numFmtId="0" fontId="20" fillId="0" borderId="0" xfId="3" quotePrefix="1" applyFont="1" applyBorder="1" applyAlignment="1">
      <alignment horizontal="center" vertical="center" wrapText="1"/>
    </xf>
    <xf numFmtId="0" fontId="22" fillId="0" borderId="0" xfId="9" quotePrefix="1" applyFont="1" applyAlignment="1">
      <alignment horizontal="left" vertical="top" wrapText="1"/>
    </xf>
    <xf numFmtId="0" fontId="22" fillId="0" borderId="4" xfId="9" quotePrefix="1" applyFont="1" applyBorder="1" applyAlignment="1">
      <alignment horizontal="left" vertical="top" wrapText="1"/>
    </xf>
    <xf numFmtId="0" fontId="22" fillId="0" borderId="0" xfId="9" quotePrefix="1" applyFont="1" applyBorder="1" applyAlignment="1">
      <alignment horizontal="left" vertical="top" wrapText="1"/>
    </xf>
    <xf numFmtId="0" fontId="24" fillId="4" borderId="6" xfId="0" applyFont="1" applyFill="1" applyBorder="1" applyAlignment="1">
      <alignment horizontal="left" vertical="center"/>
    </xf>
    <xf numFmtId="0" fontId="24" fillId="4" borderId="7" xfId="0" applyFont="1" applyFill="1" applyBorder="1" applyAlignment="1">
      <alignment horizontal="left" vertical="center"/>
    </xf>
    <xf numFmtId="0" fontId="24" fillId="4" borderId="8" xfId="0" applyFont="1" applyFill="1" applyBorder="1" applyAlignment="1">
      <alignment horizontal="left" vertical="center"/>
    </xf>
    <xf numFmtId="0" fontId="16" fillId="0" borderId="10" xfId="0" applyFont="1" applyFill="1" applyBorder="1" applyAlignment="1">
      <alignment horizontal="left" vertical="center"/>
    </xf>
    <xf numFmtId="0" fontId="24" fillId="0" borderId="11" xfId="0" applyFont="1" applyFill="1" applyBorder="1" applyAlignment="1">
      <alignment horizontal="left" vertical="center"/>
    </xf>
    <xf numFmtId="0" fontId="24" fillId="0" borderId="12" xfId="0" applyFont="1" applyFill="1" applyBorder="1" applyAlignment="1">
      <alignment horizontal="left" vertical="center"/>
    </xf>
    <xf numFmtId="0" fontId="24" fillId="0" borderId="10" xfId="0" applyFont="1" applyBorder="1" applyAlignment="1">
      <alignment horizontal="left" vertical="top" wrapText="1"/>
    </xf>
    <xf numFmtId="0" fontId="24" fillId="0" borderId="11" xfId="0" applyFont="1" applyBorder="1" applyAlignment="1">
      <alignment horizontal="left" vertical="top" wrapText="1"/>
    </xf>
    <xf numFmtId="0" fontId="24" fillId="0" borderId="12" xfId="0" applyFont="1" applyBorder="1" applyAlignment="1">
      <alignment horizontal="left" vertical="top" wrapText="1"/>
    </xf>
    <xf numFmtId="0" fontId="16" fillId="0" borderId="0" xfId="2" applyFont="1" applyAlignment="1">
      <alignment horizontal="left"/>
    </xf>
    <xf numFmtId="0" fontId="23" fillId="0" borderId="10" xfId="0" applyFont="1" applyBorder="1" applyAlignment="1">
      <alignment horizontal="left" vertical="top" wrapText="1"/>
    </xf>
    <xf numFmtId="0" fontId="23" fillId="0" borderId="11" xfId="0" applyFont="1" applyBorder="1" applyAlignment="1">
      <alignment horizontal="left" vertical="top" wrapText="1"/>
    </xf>
    <xf numFmtId="0" fontId="23" fillId="0" borderId="12" xfId="0" applyFont="1" applyBorder="1" applyAlignment="1">
      <alignment horizontal="left" vertical="top" wrapText="1"/>
    </xf>
    <xf numFmtId="0" fontId="12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6" fillId="0" borderId="10" xfId="0" applyFont="1" applyBorder="1" applyAlignment="1">
      <alignment horizontal="left" vertical="top" wrapText="1"/>
    </xf>
    <xf numFmtId="0" fontId="16" fillId="0" borderId="11" xfId="0" applyFont="1" applyBorder="1" applyAlignment="1">
      <alignment horizontal="left" vertical="top" wrapText="1"/>
    </xf>
    <xf numFmtId="0" fontId="16" fillId="0" borderId="12" xfId="0" applyFont="1" applyBorder="1" applyAlignment="1">
      <alignment horizontal="left" vertical="top" wrapText="1"/>
    </xf>
    <xf numFmtId="0" fontId="12" fillId="0" borderId="0" xfId="0" applyFont="1" applyFill="1" applyAlignment="1">
      <alignment horizontal="left" vertical="top" wrapText="1"/>
    </xf>
    <xf numFmtId="0" fontId="12" fillId="0" borderId="0" xfId="0" applyFont="1" applyAlignment="1">
      <alignment horizontal="justify" vertical="center"/>
    </xf>
    <xf numFmtId="0" fontId="12" fillId="0" borderId="0" xfId="0" applyFont="1" applyAlignment="1">
      <alignment horizontal="justify" vertical="center" wrapText="1"/>
    </xf>
    <xf numFmtId="0" fontId="12" fillId="0" borderId="0" xfId="0" applyFont="1" applyAlignment="1">
      <alignment horizontal="center" vertical="center"/>
    </xf>
    <xf numFmtId="0" fontId="16" fillId="2" borderId="2" xfId="2" applyFont="1" applyFill="1" applyBorder="1" applyAlignment="1">
      <alignment horizontal="left" vertical="center" wrapText="1"/>
    </xf>
    <xf numFmtId="0" fontId="16" fillId="2" borderId="22" xfId="2" applyFont="1" applyFill="1" applyBorder="1" applyAlignment="1">
      <alignment horizontal="left" vertical="center" wrapText="1"/>
    </xf>
    <xf numFmtId="0" fontId="16" fillId="2" borderId="24" xfId="2" applyFont="1" applyFill="1" applyBorder="1" applyAlignment="1">
      <alignment horizontal="left" vertical="center" wrapText="1"/>
    </xf>
    <xf numFmtId="0" fontId="26" fillId="6" borderId="21" xfId="0" applyFont="1" applyFill="1" applyBorder="1" applyAlignment="1">
      <alignment horizontal="left" vertical="center" wrapText="1"/>
    </xf>
    <xf numFmtId="0" fontId="26" fillId="6" borderId="22" xfId="0" applyFont="1" applyFill="1" applyBorder="1" applyAlignment="1">
      <alignment horizontal="left" vertical="center" wrapText="1"/>
    </xf>
    <xf numFmtId="0" fontId="26" fillId="6" borderId="24" xfId="0" applyFont="1" applyFill="1" applyBorder="1" applyAlignment="1">
      <alignment horizontal="left" vertical="center" wrapText="1"/>
    </xf>
    <xf numFmtId="0" fontId="12" fillId="6" borderId="0" xfId="0" applyFont="1" applyFill="1" applyAlignment="1">
      <alignment horizontal="left" vertical="center" wrapText="1"/>
    </xf>
    <xf numFmtId="0" fontId="16" fillId="6" borderId="0" xfId="0" applyFont="1" applyFill="1" applyAlignment="1">
      <alignment horizontal="left" vertical="center" wrapText="1"/>
    </xf>
    <xf numFmtId="0" fontId="26" fillId="0" borderId="25" xfId="0" applyFont="1" applyBorder="1" applyAlignment="1">
      <alignment horizontal="left" vertical="center" wrapText="1"/>
    </xf>
    <xf numFmtId="0" fontId="26" fillId="0" borderId="26" xfId="0" applyFont="1" applyBorder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6"/>
  <sheetViews>
    <sheetView view="pageBreakPreview" zoomScaleNormal="100" zoomScaleSheetLayoutView="100" workbookViewId="0">
      <selection activeCell="D74" sqref="D74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5.75" x14ac:dyDescent="0.25">
      <c r="A1" s="181" t="s">
        <v>106</v>
      </c>
      <c r="B1" s="181"/>
      <c r="C1" s="181"/>
      <c r="D1" s="181"/>
      <c r="E1" s="181"/>
      <c r="I1" s="3"/>
    </row>
    <row r="2" spans="1:9" ht="32.25" customHeight="1" x14ac:dyDescent="0.2">
      <c r="A2" s="180" t="s">
        <v>107</v>
      </c>
      <c r="B2" s="180"/>
      <c r="C2" s="180"/>
      <c r="D2" s="180"/>
      <c r="E2" s="180"/>
      <c r="I2" s="3"/>
    </row>
    <row r="3" spans="1:9" ht="14.25" x14ac:dyDescent="0.2">
      <c r="A3" s="19" t="s">
        <v>6</v>
      </c>
      <c r="B3" s="20"/>
      <c r="C3" s="20"/>
      <c r="D3" s="182" t="s">
        <v>7</v>
      </c>
      <c r="E3" s="182"/>
      <c r="I3" s="3" t="s">
        <v>5</v>
      </c>
    </row>
    <row r="4" spans="1:9" x14ac:dyDescent="0.2">
      <c r="A4" s="15"/>
      <c r="B4" s="16"/>
      <c r="C4" s="16"/>
      <c r="D4" s="17"/>
      <c r="E4" s="17"/>
      <c r="I4" s="3"/>
    </row>
    <row r="5" spans="1:9" s="18" customFormat="1" ht="120" x14ac:dyDescent="0.2">
      <c r="A5" s="22" t="s">
        <v>2</v>
      </c>
      <c r="B5" s="22" t="s">
        <v>3</v>
      </c>
      <c r="C5" s="22" t="s">
        <v>0</v>
      </c>
      <c r="D5" s="22" t="s">
        <v>4</v>
      </c>
      <c r="E5" s="22" t="s">
        <v>1</v>
      </c>
      <c r="I5" s="3"/>
    </row>
    <row r="6" spans="1:9" ht="14.25" x14ac:dyDescent="0.2">
      <c r="A6" s="32" t="s">
        <v>8</v>
      </c>
      <c r="B6" s="45"/>
      <c r="C6" s="31"/>
      <c r="D6" s="31"/>
      <c r="E6" s="31"/>
    </row>
    <row r="7" spans="1:9" ht="15" x14ac:dyDescent="0.2">
      <c r="A7" s="33" t="s">
        <v>8</v>
      </c>
      <c r="B7" s="42" t="s">
        <v>48</v>
      </c>
      <c r="C7" s="21" t="s">
        <v>31</v>
      </c>
      <c r="D7" s="42">
        <f>E7</f>
        <v>1292.26</v>
      </c>
      <c r="E7" s="42">
        <v>1292.26</v>
      </c>
    </row>
    <row r="8" spans="1:9" ht="14.25" x14ac:dyDescent="0.2">
      <c r="A8" s="32" t="s">
        <v>65</v>
      </c>
      <c r="B8" s="45"/>
      <c r="C8" s="31"/>
      <c r="D8" s="45"/>
      <c r="E8" s="45"/>
    </row>
    <row r="9" spans="1:9" ht="15" x14ac:dyDescent="0.2">
      <c r="A9" s="33" t="s">
        <v>60</v>
      </c>
      <c r="B9" s="42">
        <v>2600</v>
      </c>
      <c r="C9" s="21" t="s">
        <v>33</v>
      </c>
      <c r="D9" s="42">
        <f>E9/B9</f>
        <v>3.9500038461538463</v>
      </c>
      <c r="E9" s="42">
        <v>10270.01</v>
      </c>
    </row>
    <row r="10" spans="1:9" ht="45" x14ac:dyDescent="0.2">
      <c r="A10" s="33" t="s">
        <v>99</v>
      </c>
      <c r="B10" s="42">
        <v>1</v>
      </c>
      <c r="C10" s="21" t="s">
        <v>32</v>
      </c>
      <c r="D10" s="42">
        <f t="shared" ref="D10:D14" si="0">E10/B10</f>
        <v>447.39</v>
      </c>
      <c r="E10" s="42">
        <v>447.39</v>
      </c>
    </row>
    <row r="11" spans="1:9" s="41" customFormat="1" ht="30" x14ac:dyDescent="0.2">
      <c r="A11" s="33" t="s">
        <v>108</v>
      </c>
      <c r="B11" s="42">
        <v>5.0000000000000001E-3</v>
      </c>
      <c r="C11" s="21" t="s">
        <v>34</v>
      </c>
      <c r="D11" s="42">
        <f t="shared" si="0"/>
        <v>17764</v>
      </c>
      <c r="E11" s="42">
        <v>88.82</v>
      </c>
    </row>
    <row r="12" spans="1:9" ht="15" x14ac:dyDescent="0.2">
      <c r="A12" s="33" t="s">
        <v>109</v>
      </c>
      <c r="B12" s="42">
        <v>8.0000000000000002E-3</v>
      </c>
      <c r="C12" s="21" t="s">
        <v>42</v>
      </c>
      <c r="D12" s="42">
        <f t="shared" si="0"/>
        <v>25887.5</v>
      </c>
      <c r="E12" s="42">
        <v>207.1</v>
      </c>
    </row>
    <row r="13" spans="1:9" ht="15" x14ac:dyDescent="0.2">
      <c r="A13" s="33" t="s">
        <v>110</v>
      </c>
      <c r="B13" s="42">
        <v>1</v>
      </c>
      <c r="C13" s="21" t="s">
        <v>111</v>
      </c>
      <c r="D13" s="42">
        <f t="shared" si="0"/>
        <v>1124.3800000000001</v>
      </c>
      <c r="E13" s="42">
        <v>1124.3800000000001</v>
      </c>
    </row>
    <row r="14" spans="1:9" ht="30" x14ac:dyDescent="0.2">
      <c r="A14" s="33" t="s">
        <v>112</v>
      </c>
      <c r="B14" s="42">
        <v>2</v>
      </c>
      <c r="C14" s="21" t="s">
        <v>88</v>
      </c>
      <c r="D14" s="42">
        <f t="shared" si="0"/>
        <v>270.63</v>
      </c>
      <c r="E14" s="42">
        <v>541.26</v>
      </c>
    </row>
    <row r="15" spans="1:9" ht="14.25" x14ac:dyDescent="0.2">
      <c r="A15" s="34" t="s">
        <v>81</v>
      </c>
      <c r="B15" s="45"/>
      <c r="C15" s="31"/>
      <c r="D15" s="45"/>
      <c r="E15" s="45"/>
    </row>
    <row r="16" spans="1:9" ht="30" x14ac:dyDescent="0.2">
      <c r="A16" s="33" t="s">
        <v>28</v>
      </c>
      <c r="B16" s="42" t="s">
        <v>48</v>
      </c>
      <c r="C16" s="21" t="s">
        <v>31</v>
      </c>
      <c r="D16" s="42">
        <f>E16</f>
        <v>26531.040000000001</v>
      </c>
      <c r="E16" s="42">
        <v>26531.040000000001</v>
      </c>
    </row>
    <row r="17" spans="1:5" ht="14.25" x14ac:dyDescent="0.2">
      <c r="A17" s="32" t="s">
        <v>102</v>
      </c>
      <c r="B17" s="45"/>
      <c r="C17" s="31"/>
      <c r="D17" s="45"/>
      <c r="E17" s="45"/>
    </row>
    <row r="18" spans="1:5" ht="15" x14ac:dyDescent="0.2">
      <c r="A18" s="33" t="s">
        <v>102</v>
      </c>
      <c r="B18" s="42" t="s">
        <v>49</v>
      </c>
      <c r="C18" s="21" t="s">
        <v>31</v>
      </c>
      <c r="D18" s="42">
        <f>E18</f>
        <v>5011.2</v>
      </c>
      <c r="E18" s="42">
        <v>5011.2</v>
      </c>
    </row>
    <row r="19" spans="1:5" ht="14.25" x14ac:dyDescent="0.2">
      <c r="A19" s="34" t="s">
        <v>66</v>
      </c>
      <c r="B19" s="45"/>
      <c r="C19" s="31"/>
      <c r="D19" s="45"/>
      <c r="E19" s="45"/>
    </row>
    <row r="20" spans="1:5" ht="30" x14ac:dyDescent="0.2">
      <c r="A20" s="33" t="s">
        <v>12</v>
      </c>
      <c r="B20" s="42" t="s">
        <v>49</v>
      </c>
      <c r="C20" s="21" t="s">
        <v>31</v>
      </c>
      <c r="D20" s="42">
        <f>E20</f>
        <v>3574.52</v>
      </c>
      <c r="E20" s="42">
        <v>3574.52</v>
      </c>
    </row>
    <row r="21" spans="1:5" ht="14.25" x14ac:dyDescent="0.2">
      <c r="A21" s="32" t="s">
        <v>67</v>
      </c>
      <c r="B21" s="45"/>
      <c r="C21" s="31"/>
      <c r="D21" s="45"/>
      <c r="E21" s="45"/>
    </row>
    <row r="22" spans="1:5" ht="15" x14ac:dyDescent="0.2">
      <c r="A22" s="33" t="s">
        <v>9</v>
      </c>
      <c r="B22" s="42">
        <v>1</v>
      </c>
      <c r="C22" s="21" t="s">
        <v>35</v>
      </c>
      <c r="D22" s="42">
        <f t="shared" ref="D22:D37" si="1">E22/B22</f>
        <v>64.099999999999994</v>
      </c>
      <c r="E22" s="42">
        <v>64.099999999999994</v>
      </c>
    </row>
    <row r="23" spans="1:5" ht="15" x14ac:dyDescent="0.2">
      <c r="A23" s="33" t="s">
        <v>10</v>
      </c>
      <c r="B23" s="42">
        <v>1</v>
      </c>
      <c r="C23" s="21" t="s">
        <v>36</v>
      </c>
      <c r="D23" s="42">
        <f t="shared" si="1"/>
        <v>796.94</v>
      </c>
      <c r="E23" s="42">
        <v>796.94</v>
      </c>
    </row>
    <row r="24" spans="1:5" ht="30" x14ac:dyDescent="0.2">
      <c r="A24" s="33" t="s">
        <v>11</v>
      </c>
      <c r="B24" s="42">
        <v>1</v>
      </c>
      <c r="C24" s="21" t="s">
        <v>37</v>
      </c>
      <c r="D24" s="42">
        <f t="shared" si="1"/>
        <v>446.22</v>
      </c>
      <c r="E24" s="42">
        <v>446.22</v>
      </c>
    </row>
    <row r="25" spans="1:5" ht="15" x14ac:dyDescent="0.2">
      <c r="A25" s="33" t="s">
        <v>82</v>
      </c>
      <c r="B25" s="42">
        <v>7.0000000000000007E-2</v>
      </c>
      <c r="C25" s="21" t="s">
        <v>38</v>
      </c>
      <c r="D25" s="42">
        <f t="shared" si="1"/>
        <v>3731</v>
      </c>
      <c r="E25" s="42">
        <v>261.17</v>
      </c>
    </row>
    <row r="26" spans="1:5" ht="15" x14ac:dyDescent="0.2">
      <c r="A26" s="33" t="s">
        <v>14</v>
      </c>
      <c r="B26" s="42">
        <v>0.02</v>
      </c>
      <c r="C26" s="21" t="s">
        <v>40</v>
      </c>
      <c r="D26" s="42">
        <f t="shared" si="1"/>
        <v>23581</v>
      </c>
      <c r="E26" s="42">
        <v>471.62</v>
      </c>
    </row>
    <row r="27" spans="1:5" ht="30" x14ac:dyDescent="0.2">
      <c r="A27" s="33" t="s">
        <v>15</v>
      </c>
      <c r="B27" s="42">
        <v>0.7</v>
      </c>
      <c r="C27" s="21" t="s">
        <v>39</v>
      </c>
      <c r="D27" s="42">
        <f t="shared" si="1"/>
        <v>1559.1142857142859</v>
      </c>
      <c r="E27" s="42">
        <v>1091.3800000000001</v>
      </c>
    </row>
    <row r="28" spans="1:5" ht="15" x14ac:dyDescent="0.2">
      <c r="A28" s="33" t="s">
        <v>16</v>
      </c>
      <c r="B28" s="42">
        <v>0.02</v>
      </c>
      <c r="C28" s="21" t="s">
        <v>41</v>
      </c>
      <c r="D28" s="42">
        <f t="shared" si="1"/>
        <v>22494.5</v>
      </c>
      <c r="E28" s="42">
        <v>449.89</v>
      </c>
    </row>
    <row r="29" spans="1:5" s="41" customFormat="1" ht="30" x14ac:dyDescent="0.2">
      <c r="A29" s="33" t="s">
        <v>17</v>
      </c>
      <c r="B29" s="42">
        <v>1</v>
      </c>
      <c r="C29" s="21" t="s">
        <v>36</v>
      </c>
      <c r="D29" s="42">
        <f t="shared" si="1"/>
        <v>384.58</v>
      </c>
      <c r="E29" s="42">
        <v>384.58</v>
      </c>
    </row>
    <row r="30" spans="1:5" ht="30" x14ac:dyDescent="0.2">
      <c r="A30" s="33" t="s">
        <v>20</v>
      </c>
      <c r="B30" s="42">
        <v>4</v>
      </c>
      <c r="C30" s="21" t="s">
        <v>44</v>
      </c>
      <c r="D30" s="42">
        <f t="shared" si="1"/>
        <v>160.43</v>
      </c>
      <c r="E30" s="42">
        <v>641.72</v>
      </c>
    </row>
    <row r="31" spans="1:5" ht="15" x14ac:dyDescent="0.2">
      <c r="A31" s="33" t="s">
        <v>21</v>
      </c>
      <c r="B31" s="42">
        <v>1</v>
      </c>
      <c r="C31" s="21" t="s">
        <v>35</v>
      </c>
      <c r="D31" s="42">
        <f t="shared" si="1"/>
        <v>51.55</v>
      </c>
      <c r="E31" s="42">
        <v>51.55</v>
      </c>
    </row>
    <row r="32" spans="1:5" ht="15" x14ac:dyDescent="0.2">
      <c r="A32" s="33" t="s">
        <v>83</v>
      </c>
      <c r="B32" s="42">
        <v>1</v>
      </c>
      <c r="C32" s="21" t="s">
        <v>34</v>
      </c>
      <c r="D32" s="42">
        <f t="shared" si="1"/>
        <v>2918.24</v>
      </c>
      <c r="E32" s="42">
        <v>2918.24</v>
      </c>
    </row>
    <row r="33" spans="1:5" ht="30" x14ac:dyDescent="0.2">
      <c r="A33" s="33" t="s">
        <v>84</v>
      </c>
      <c r="B33" s="42">
        <v>0.01</v>
      </c>
      <c r="C33" s="21" t="s">
        <v>85</v>
      </c>
      <c r="D33" s="42">
        <f t="shared" si="1"/>
        <v>6268</v>
      </c>
      <c r="E33" s="42">
        <v>62.68</v>
      </c>
    </row>
    <row r="34" spans="1:5" ht="15" x14ac:dyDescent="0.2">
      <c r="A34" s="33" t="s">
        <v>22</v>
      </c>
      <c r="B34" s="42">
        <v>4175</v>
      </c>
      <c r="C34" s="21" t="s">
        <v>45</v>
      </c>
      <c r="D34" s="42">
        <f t="shared" si="1"/>
        <v>1.1837988023952095</v>
      </c>
      <c r="E34" s="42">
        <v>4942.3599999999997</v>
      </c>
    </row>
    <row r="35" spans="1:5" ht="15" x14ac:dyDescent="0.2">
      <c r="A35" s="33" t="s">
        <v>23</v>
      </c>
      <c r="B35" s="42">
        <v>1</v>
      </c>
      <c r="C35" s="21" t="s">
        <v>34</v>
      </c>
      <c r="D35" s="42">
        <f t="shared" si="1"/>
        <v>387.91</v>
      </c>
      <c r="E35" s="42">
        <v>387.91</v>
      </c>
    </row>
    <row r="36" spans="1:5" ht="30" x14ac:dyDescent="0.2">
      <c r="A36" s="33" t="s">
        <v>24</v>
      </c>
      <c r="B36" s="42">
        <v>1</v>
      </c>
      <c r="C36" s="21" t="s">
        <v>46</v>
      </c>
      <c r="D36" s="42">
        <f t="shared" si="1"/>
        <v>438.91</v>
      </c>
      <c r="E36" s="42">
        <v>438.91</v>
      </c>
    </row>
    <row r="37" spans="1:5" ht="15" x14ac:dyDescent="0.2">
      <c r="A37" s="33" t="s">
        <v>26</v>
      </c>
      <c r="B37" s="42">
        <v>29</v>
      </c>
      <c r="C37" s="21" t="s">
        <v>46</v>
      </c>
      <c r="D37" s="42">
        <f t="shared" si="1"/>
        <v>226.88758620689654</v>
      </c>
      <c r="E37" s="42">
        <v>6579.74</v>
      </c>
    </row>
    <row r="38" spans="1:5" ht="14.25" x14ac:dyDescent="0.2">
      <c r="A38" s="32" t="s">
        <v>68</v>
      </c>
      <c r="B38" s="45"/>
      <c r="C38" s="31"/>
      <c r="D38" s="45"/>
      <c r="E38" s="45"/>
    </row>
    <row r="39" spans="1:5" ht="15" x14ac:dyDescent="0.2">
      <c r="A39" s="33" t="s">
        <v>86</v>
      </c>
      <c r="B39" s="42">
        <v>0.01</v>
      </c>
      <c r="C39" s="21" t="s">
        <v>40</v>
      </c>
      <c r="D39" s="42">
        <f t="shared" ref="D39:D46" si="2">E39/B39</f>
        <v>24707</v>
      </c>
      <c r="E39" s="42">
        <v>247.07</v>
      </c>
    </row>
    <row r="40" spans="1:5" ht="15" x14ac:dyDescent="0.2">
      <c r="A40" s="33" t="s">
        <v>113</v>
      </c>
      <c r="B40" s="42">
        <v>0.05</v>
      </c>
      <c r="C40" s="21" t="s">
        <v>40</v>
      </c>
      <c r="D40" s="42">
        <f t="shared" si="2"/>
        <v>21655.199999999997</v>
      </c>
      <c r="E40" s="42">
        <v>1082.76</v>
      </c>
    </row>
    <row r="41" spans="1:5" ht="30" x14ac:dyDescent="0.2">
      <c r="A41" s="33" t="s">
        <v>13</v>
      </c>
      <c r="B41" s="42">
        <v>0.748</v>
      </c>
      <c r="C41" s="21" t="s">
        <v>39</v>
      </c>
      <c r="D41" s="42">
        <f t="shared" si="2"/>
        <v>1705.3609625668448</v>
      </c>
      <c r="E41" s="42">
        <v>1275.6099999999999</v>
      </c>
    </row>
    <row r="42" spans="1:5" ht="30" x14ac:dyDescent="0.2">
      <c r="A42" s="33" t="s">
        <v>15</v>
      </c>
      <c r="B42" s="42">
        <v>0.74</v>
      </c>
      <c r="C42" s="21" t="s">
        <v>39</v>
      </c>
      <c r="D42" s="42">
        <f t="shared" si="2"/>
        <v>1613.6621621621621</v>
      </c>
      <c r="E42" s="42">
        <v>1194.1099999999999</v>
      </c>
    </row>
    <row r="43" spans="1:5" ht="30" x14ac:dyDescent="0.2">
      <c r="A43" s="33" t="s">
        <v>100</v>
      </c>
      <c r="B43" s="42">
        <v>120</v>
      </c>
      <c r="C43" s="21" t="s">
        <v>43</v>
      </c>
      <c r="D43" s="42">
        <f t="shared" si="2"/>
        <v>31.294666666666668</v>
      </c>
      <c r="E43" s="42">
        <v>3755.36</v>
      </c>
    </row>
    <row r="44" spans="1:5" ht="15" x14ac:dyDescent="0.2">
      <c r="A44" s="33" t="s">
        <v>18</v>
      </c>
      <c r="B44" s="42">
        <v>57</v>
      </c>
      <c r="C44" s="21" t="s">
        <v>43</v>
      </c>
      <c r="D44" s="42">
        <f t="shared" si="2"/>
        <v>39.858070175438591</v>
      </c>
      <c r="E44" s="42">
        <v>2271.91</v>
      </c>
    </row>
    <row r="45" spans="1:5" ht="30" x14ac:dyDescent="0.2">
      <c r="A45" s="33" t="s">
        <v>87</v>
      </c>
      <c r="B45" s="42">
        <v>0.2</v>
      </c>
      <c r="C45" s="21" t="s">
        <v>39</v>
      </c>
      <c r="D45" s="42">
        <f t="shared" si="2"/>
        <v>1730.6999999999998</v>
      </c>
      <c r="E45" s="42">
        <v>346.14</v>
      </c>
    </row>
    <row r="46" spans="1:5" ht="15" x14ac:dyDescent="0.2">
      <c r="A46" s="33" t="s">
        <v>114</v>
      </c>
      <c r="B46" s="42">
        <v>0.06</v>
      </c>
      <c r="C46" s="21" t="s">
        <v>39</v>
      </c>
      <c r="D46" s="42">
        <f t="shared" si="2"/>
        <v>1722.1666666666667</v>
      </c>
      <c r="E46" s="42">
        <v>103.33</v>
      </c>
    </row>
    <row r="47" spans="1:5" s="41" customFormat="1" ht="14.25" x14ac:dyDescent="0.2">
      <c r="A47" s="32" t="s">
        <v>69</v>
      </c>
      <c r="B47" s="45"/>
      <c r="C47" s="31"/>
      <c r="D47" s="45"/>
      <c r="E47" s="45"/>
    </row>
    <row r="48" spans="1:5" ht="15" x14ac:dyDescent="0.2">
      <c r="A48" s="33" t="s">
        <v>115</v>
      </c>
      <c r="B48" s="42">
        <v>1</v>
      </c>
      <c r="C48" s="21" t="s">
        <v>116</v>
      </c>
      <c r="D48" s="42">
        <f t="shared" ref="D48:D52" si="3">E48/B48</f>
        <v>726.66</v>
      </c>
      <c r="E48" s="42">
        <v>726.66</v>
      </c>
    </row>
    <row r="49" spans="1:5" s="41" customFormat="1" ht="15" x14ac:dyDescent="0.2">
      <c r="A49" s="33" t="s">
        <v>19</v>
      </c>
      <c r="B49" s="42">
        <v>2</v>
      </c>
      <c r="C49" s="21" t="s">
        <v>34</v>
      </c>
      <c r="D49" s="42">
        <f t="shared" si="3"/>
        <v>936.9</v>
      </c>
      <c r="E49" s="42">
        <v>1873.8</v>
      </c>
    </row>
    <row r="50" spans="1:5" s="41" customFormat="1" ht="15" x14ac:dyDescent="0.2">
      <c r="A50" s="33" t="s">
        <v>117</v>
      </c>
      <c r="B50" s="42">
        <v>0.01</v>
      </c>
      <c r="C50" s="21" t="s">
        <v>38</v>
      </c>
      <c r="D50" s="42">
        <f t="shared" si="3"/>
        <v>10366</v>
      </c>
      <c r="E50" s="42">
        <v>103.66</v>
      </c>
    </row>
    <row r="51" spans="1:5" s="41" customFormat="1" ht="30" x14ac:dyDescent="0.2">
      <c r="A51" s="33" t="s">
        <v>118</v>
      </c>
      <c r="B51" s="42">
        <v>1</v>
      </c>
      <c r="C51" s="21" t="s">
        <v>119</v>
      </c>
      <c r="D51" s="42">
        <f t="shared" si="3"/>
        <v>91.27</v>
      </c>
      <c r="E51" s="42">
        <v>91.27</v>
      </c>
    </row>
    <row r="52" spans="1:5" s="41" customFormat="1" ht="30" x14ac:dyDescent="0.2">
      <c r="A52" s="33" t="s">
        <v>25</v>
      </c>
      <c r="B52" s="42">
        <v>0.01</v>
      </c>
      <c r="C52" s="21" t="s">
        <v>41</v>
      </c>
      <c r="D52" s="42">
        <f t="shared" si="3"/>
        <v>48521</v>
      </c>
      <c r="E52" s="42">
        <v>485.21</v>
      </c>
    </row>
    <row r="53" spans="1:5" ht="15" x14ac:dyDescent="0.2">
      <c r="A53" s="34" t="s">
        <v>70</v>
      </c>
      <c r="B53" s="46"/>
      <c r="C53" s="47"/>
      <c r="D53" s="46"/>
      <c r="E53" s="46"/>
    </row>
    <row r="54" spans="1:5" ht="15" x14ac:dyDescent="0.2">
      <c r="A54" s="33" t="s">
        <v>120</v>
      </c>
      <c r="B54" s="42">
        <v>4.8000000000000001E-2</v>
      </c>
      <c r="C54" s="21" t="s">
        <v>121</v>
      </c>
      <c r="D54" s="42">
        <f t="shared" ref="D54:D63" si="4">E54/B54</f>
        <v>543.125</v>
      </c>
      <c r="E54" s="42">
        <v>26.07</v>
      </c>
    </row>
    <row r="55" spans="1:5" ht="30" x14ac:dyDescent="0.2">
      <c r="A55" s="33" t="s">
        <v>122</v>
      </c>
      <c r="B55" s="42">
        <v>0.01</v>
      </c>
      <c r="C55" s="21" t="s">
        <v>41</v>
      </c>
      <c r="D55" s="42">
        <f t="shared" si="4"/>
        <v>32969</v>
      </c>
      <c r="E55" s="42">
        <v>329.69</v>
      </c>
    </row>
    <row r="56" spans="1:5" ht="15" x14ac:dyDescent="0.2">
      <c r="A56" s="33" t="s">
        <v>89</v>
      </c>
      <c r="B56" s="42">
        <v>4.4999999999999998E-2</v>
      </c>
      <c r="C56" s="21" t="s">
        <v>42</v>
      </c>
      <c r="D56" s="42">
        <f t="shared" si="4"/>
        <v>5842.8888888888896</v>
      </c>
      <c r="E56" s="42">
        <v>262.93</v>
      </c>
    </row>
    <row r="57" spans="1:5" ht="15" x14ac:dyDescent="0.2">
      <c r="A57" s="33" t="s">
        <v>90</v>
      </c>
      <c r="B57" s="42">
        <v>6.0000000000000001E-3</v>
      </c>
      <c r="C57" s="21" t="s">
        <v>91</v>
      </c>
      <c r="D57" s="42">
        <f t="shared" si="4"/>
        <v>69006.666666666672</v>
      </c>
      <c r="E57" s="42">
        <v>414.04</v>
      </c>
    </row>
    <row r="58" spans="1:5" ht="15" x14ac:dyDescent="0.2">
      <c r="A58" s="33" t="s">
        <v>123</v>
      </c>
      <c r="B58" s="42">
        <v>0.01</v>
      </c>
      <c r="C58" s="21" t="s">
        <v>42</v>
      </c>
      <c r="D58" s="42">
        <f t="shared" si="4"/>
        <v>4941</v>
      </c>
      <c r="E58" s="42">
        <v>49.41</v>
      </c>
    </row>
    <row r="59" spans="1:5" ht="30" x14ac:dyDescent="0.2">
      <c r="A59" s="33" t="s">
        <v>92</v>
      </c>
      <c r="B59" s="42">
        <v>5.0000000000000001E-3</v>
      </c>
      <c r="C59" s="21" t="s">
        <v>93</v>
      </c>
      <c r="D59" s="42">
        <f t="shared" si="4"/>
        <v>486818</v>
      </c>
      <c r="E59" s="42">
        <v>2434.09</v>
      </c>
    </row>
    <row r="60" spans="1:5" ht="15" x14ac:dyDescent="0.2">
      <c r="A60" s="33" t="s">
        <v>94</v>
      </c>
      <c r="B60" s="42">
        <v>4.4999999999999998E-2</v>
      </c>
      <c r="C60" s="21" t="s">
        <v>42</v>
      </c>
      <c r="D60" s="42">
        <f t="shared" si="4"/>
        <v>60867.111111111109</v>
      </c>
      <c r="E60" s="42">
        <v>2739.02</v>
      </c>
    </row>
    <row r="61" spans="1:5" ht="15" x14ac:dyDescent="0.2">
      <c r="A61" s="33" t="s">
        <v>95</v>
      </c>
      <c r="B61" s="42">
        <v>0.45400000000000001</v>
      </c>
      <c r="C61" s="21" t="s">
        <v>45</v>
      </c>
      <c r="D61" s="42">
        <f t="shared" si="4"/>
        <v>18321.784140969161</v>
      </c>
      <c r="E61" s="42">
        <v>8318.09</v>
      </c>
    </row>
    <row r="62" spans="1:5" ht="30" x14ac:dyDescent="0.2">
      <c r="A62" s="33" t="s">
        <v>124</v>
      </c>
      <c r="B62" s="42">
        <v>0.8</v>
      </c>
      <c r="C62" s="21" t="s">
        <v>33</v>
      </c>
      <c r="D62" s="42">
        <f t="shared" si="4"/>
        <v>992.48749999999995</v>
      </c>
      <c r="E62" s="42">
        <v>793.99</v>
      </c>
    </row>
    <row r="63" spans="1:5" ht="15" x14ac:dyDescent="0.2">
      <c r="A63" s="33" t="s">
        <v>125</v>
      </c>
      <c r="B63" s="42">
        <v>0.01</v>
      </c>
      <c r="C63" s="21" t="s">
        <v>41</v>
      </c>
      <c r="D63" s="42">
        <f t="shared" si="4"/>
        <v>8778</v>
      </c>
      <c r="E63" s="42">
        <v>87.78</v>
      </c>
    </row>
    <row r="64" spans="1:5" ht="14.25" x14ac:dyDescent="0.2">
      <c r="A64" s="32" t="s">
        <v>71</v>
      </c>
      <c r="B64" s="45"/>
      <c r="C64" s="31"/>
      <c r="D64" s="45"/>
      <c r="E64" s="45"/>
    </row>
    <row r="65" spans="1:5" ht="15" x14ac:dyDescent="0.2">
      <c r="A65" s="33" t="s">
        <v>29</v>
      </c>
      <c r="B65" s="42" t="s">
        <v>49</v>
      </c>
      <c r="C65" s="21" t="s">
        <v>31</v>
      </c>
      <c r="D65" s="42">
        <f>E65</f>
        <v>742.46</v>
      </c>
      <c r="E65" s="42">
        <v>742.46</v>
      </c>
    </row>
    <row r="66" spans="1:5" ht="14.25" x14ac:dyDescent="0.2">
      <c r="A66" s="32" t="s">
        <v>27</v>
      </c>
      <c r="B66" s="45"/>
      <c r="C66" s="31"/>
      <c r="D66" s="45"/>
      <c r="E66" s="45"/>
    </row>
    <row r="67" spans="1:5" ht="15" x14ac:dyDescent="0.2">
      <c r="A67" s="33" t="s">
        <v>27</v>
      </c>
      <c r="B67" s="42" t="s">
        <v>50</v>
      </c>
      <c r="C67" s="21" t="s">
        <v>33</v>
      </c>
      <c r="D67" s="42">
        <f>E67</f>
        <v>30733.56</v>
      </c>
      <c r="E67" s="42">
        <v>30733.56</v>
      </c>
    </row>
    <row r="68" spans="1:5" ht="14.25" x14ac:dyDescent="0.2">
      <c r="A68" s="32" t="s">
        <v>30</v>
      </c>
      <c r="B68" s="45"/>
      <c r="C68" s="31"/>
      <c r="D68" s="45"/>
      <c r="E68" s="45"/>
    </row>
    <row r="69" spans="1:5" ht="15" x14ac:dyDescent="0.2">
      <c r="A69" s="33" t="s">
        <v>30</v>
      </c>
      <c r="B69" s="42" t="s">
        <v>48</v>
      </c>
      <c r="C69" s="21" t="s">
        <v>31</v>
      </c>
      <c r="D69" s="42">
        <f>E69</f>
        <v>15777.28</v>
      </c>
      <c r="E69" s="42">
        <v>15777.28</v>
      </c>
    </row>
    <row r="70" spans="1:5" ht="14.25" x14ac:dyDescent="0.2">
      <c r="A70" s="23" t="s">
        <v>51</v>
      </c>
      <c r="B70" s="24"/>
      <c r="C70" s="48"/>
      <c r="D70" s="24"/>
      <c r="E70" s="25">
        <v>145342.29</v>
      </c>
    </row>
    <row r="72" spans="1:5" ht="15" x14ac:dyDescent="0.2">
      <c r="A72" s="11" t="s">
        <v>57</v>
      </c>
      <c r="B72" s="11"/>
      <c r="C72" s="11"/>
      <c r="D72" s="11"/>
      <c r="E72" s="11"/>
    </row>
    <row r="73" spans="1:5" s="41" customFormat="1" ht="15" x14ac:dyDescent="0.2">
      <c r="A73" s="11" t="s">
        <v>101</v>
      </c>
      <c r="B73" s="11"/>
      <c r="C73" s="11"/>
      <c r="D73" s="11"/>
      <c r="E73" s="11"/>
    </row>
    <row r="74" spans="1:5" ht="15" x14ac:dyDescent="0.2">
      <c r="A74" s="11" t="s">
        <v>58</v>
      </c>
      <c r="B74" s="11"/>
      <c r="C74" s="11"/>
      <c r="D74" s="11"/>
      <c r="E74" s="11"/>
    </row>
    <row r="75" spans="1:5" s="41" customFormat="1" ht="15" x14ac:dyDescent="0.2">
      <c r="A75" s="11" t="s">
        <v>59</v>
      </c>
      <c r="B75" s="11"/>
      <c r="C75" s="11"/>
      <c r="D75" s="12"/>
      <c r="E75" s="11"/>
    </row>
    <row r="76" spans="1:5" ht="15" x14ac:dyDescent="0.2">
      <c r="A76" s="13" t="s">
        <v>96</v>
      </c>
      <c r="B76" s="12"/>
      <c r="C76" s="12"/>
      <c r="E76" s="12"/>
    </row>
    <row r="77" spans="1:5" s="41" customFormat="1" ht="15" x14ac:dyDescent="0.25">
      <c r="A77" s="13" t="s">
        <v>97</v>
      </c>
      <c r="B77" s="1"/>
      <c r="C77" s="1"/>
      <c r="D77" s="2"/>
      <c r="E77" s="1"/>
    </row>
    <row r="78" spans="1:5" ht="15" x14ac:dyDescent="0.25">
      <c r="A78" s="13"/>
      <c r="D78" s="2"/>
    </row>
    <row r="79" spans="1:5" ht="15" x14ac:dyDescent="0.25">
      <c r="A79" s="37" t="s">
        <v>52</v>
      </c>
      <c r="B79" s="2"/>
      <c r="C79" s="2"/>
      <c r="D79" s="2"/>
      <c r="E79" s="2"/>
    </row>
    <row r="80" spans="1:5" ht="15" x14ac:dyDescent="0.25">
      <c r="A80" s="4"/>
      <c r="B80" s="2"/>
      <c r="C80" s="2"/>
      <c r="D80" s="14"/>
      <c r="E80" s="2"/>
    </row>
    <row r="81" spans="1:5" s="41" customFormat="1" ht="14.25" x14ac:dyDescent="0.2">
      <c r="A81" s="39" t="s">
        <v>98</v>
      </c>
      <c r="B81" s="39"/>
      <c r="C81" s="39"/>
      <c r="D81" s="35" t="s">
        <v>56</v>
      </c>
      <c r="E81" s="20"/>
    </row>
    <row r="82" spans="1:5" ht="15" x14ac:dyDescent="0.25">
      <c r="A82" s="183" t="s">
        <v>78</v>
      </c>
      <c r="B82" s="183"/>
      <c r="D82" s="20" t="s">
        <v>53</v>
      </c>
      <c r="E82" s="2"/>
    </row>
    <row r="83" spans="1:5" s="41" customFormat="1" ht="15" x14ac:dyDescent="0.25">
      <c r="A83" s="37"/>
      <c r="B83" s="36"/>
      <c r="C83" s="36"/>
      <c r="D83" s="35"/>
      <c r="E83" s="2"/>
    </row>
    <row r="84" spans="1:5" ht="14.25" x14ac:dyDescent="0.2">
      <c r="A84" s="39" t="s">
        <v>55</v>
      </c>
      <c r="B84" s="39"/>
      <c r="D84" s="35" t="s">
        <v>56</v>
      </c>
      <c r="E84" s="20"/>
    </row>
    <row r="85" spans="1:5" s="41" customFormat="1" ht="15" x14ac:dyDescent="0.25">
      <c r="A85" s="38" t="s">
        <v>54</v>
      </c>
      <c r="B85" s="39"/>
      <c r="C85" s="1"/>
      <c r="D85" s="20" t="s">
        <v>53</v>
      </c>
      <c r="E85" s="2"/>
    </row>
    <row r="86" spans="1:5" ht="15" x14ac:dyDescent="0.25">
      <c r="A86" s="36"/>
      <c r="B86" s="36"/>
      <c r="C86" s="36"/>
      <c r="D86" s="40"/>
      <c r="E86" s="2"/>
    </row>
  </sheetData>
  <mergeCells count="4">
    <mergeCell ref="A2:E2"/>
    <mergeCell ref="A1:E1"/>
    <mergeCell ref="D3:E3"/>
    <mergeCell ref="A82:B82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view="pageBreakPreview" zoomScale="90" zoomScaleNormal="100" zoomScaleSheetLayoutView="90" workbookViewId="0">
      <selection activeCell="C27" sqref="C27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16384" width="9.140625" style="2"/>
  </cols>
  <sheetData>
    <row r="1" spans="1:4" ht="20.25" x14ac:dyDescent="0.3">
      <c r="A1" s="184" t="s">
        <v>104</v>
      </c>
      <c r="B1" s="184"/>
      <c r="C1" s="184"/>
      <c r="D1" s="184"/>
    </row>
    <row r="2" spans="1:4" x14ac:dyDescent="0.25">
      <c r="A2" s="5"/>
      <c r="B2" s="5"/>
      <c r="C2" s="5"/>
      <c r="D2" s="5"/>
    </row>
    <row r="3" spans="1:4" x14ac:dyDescent="0.25">
      <c r="A3" s="6" t="s">
        <v>77</v>
      </c>
      <c r="B3" s="7"/>
      <c r="C3" s="187"/>
      <c r="D3" s="187"/>
    </row>
    <row r="4" spans="1:4" x14ac:dyDescent="0.25">
      <c r="A4" s="6"/>
      <c r="B4" s="7"/>
      <c r="C4" s="10"/>
      <c r="D4" s="10"/>
    </row>
    <row r="5" spans="1:4" x14ac:dyDescent="0.25">
      <c r="A5" s="26" t="s">
        <v>61</v>
      </c>
      <c r="B5" s="26" t="s">
        <v>62</v>
      </c>
      <c r="C5" s="27" t="s">
        <v>63</v>
      </c>
      <c r="D5" s="27" t="s">
        <v>64</v>
      </c>
    </row>
    <row r="6" spans="1:4" x14ac:dyDescent="0.25">
      <c r="A6" s="29" t="s">
        <v>80</v>
      </c>
      <c r="B6" s="185">
        <v>152205.82</v>
      </c>
      <c r="C6" s="185"/>
      <c r="D6" s="185"/>
    </row>
    <row r="7" spans="1:4" ht="15.75" customHeight="1" x14ac:dyDescent="0.25">
      <c r="A7" s="30" t="s">
        <v>76</v>
      </c>
      <c r="B7" s="28" t="s">
        <v>47</v>
      </c>
      <c r="C7" s="28">
        <v>131249.28</v>
      </c>
      <c r="D7" s="28">
        <v>135102.29999999999</v>
      </c>
    </row>
    <row r="8" spans="1:4" x14ac:dyDescent="0.25">
      <c r="A8" s="30" t="s">
        <v>79</v>
      </c>
      <c r="B8" s="28" t="s">
        <v>47</v>
      </c>
      <c r="C8" s="28">
        <v>26523.48</v>
      </c>
      <c r="D8" s="28">
        <v>28959.93</v>
      </c>
    </row>
    <row r="9" spans="1:4" x14ac:dyDescent="0.25">
      <c r="A9" s="30" t="s">
        <v>8</v>
      </c>
      <c r="B9" s="28">
        <v>1292.26</v>
      </c>
      <c r="C9" s="28" t="s">
        <v>47</v>
      </c>
      <c r="D9" s="28" t="s">
        <v>47</v>
      </c>
    </row>
    <row r="10" spans="1:4" x14ac:dyDescent="0.25">
      <c r="A10" s="30" t="s">
        <v>65</v>
      </c>
      <c r="B10" s="28">
        <v>12678.96</v>
      </c>
      <c r="C10" s="28" t="s">
        <v>47</v>
      </c>
      <c r="D10" s="28" t="s">
        <v>47</v>
      </c>
    </row>
    <row r="11" spans="1:4" x14ac:dyDescent="0.25">
      <c r="A11" s="30" t="s">
        <v>81</v>
      </c>
      <c r="B11" s="28">
        <v>26531.040000000001</v>
      </c>
      <c r="C11" s="28" t="s">
        <v>47</v>
      </c>
      <c r="D11" s="28" t="s">
        <v>47</v>
      </c>
    </row>
    <row r="12" spans="1:4" x14ac:dyDescent="0.25">
      <c r="A12" s="30" t="s">
        <v>102</v>
      </c>
      <c r="B12" s="28">
        <v>5011.2</v>
      </c>
      <c r="C12" s="28" t="s">
        <v>47</v>
      </c>
      <c r="D12" s="28" t="s">
        <v>47</v>
      </c>
    </row>
    <row r="13" spans="1:4" ht="25.5" x14ac:dyDescent="0.25">
      <c r="A13" s="30" t="s">
        <v>66</v>
      </c>
      <c r="B13" s="28">
        <v>3574.52</v>
      </c>
      <c r="C13" s="28" t="s">
        <v>47</v>
      </c>
      <c r="D13" s="28" t="s">
        <v>47</v>
      </c>
    </row>
    <row r="14" spans="1:4" x14ac:dyDescent="0.25">
      <c r="A14" s="30" t="s">
        <v>67</v>
      </c>
      <c r="B14" s="28">
        <v>19989.02</v>
      </c>
      <c r="C14" s="28" t="s">
        <v>47</v>
      </c>
      <c r="D14" s="28" t="s">
        <v>47</v>
      </c>
    </row>
    <row r="15" spans="1:4" x14ac:dyDescent="0.25">
      <c r="A15" s="30" t="s">
        <v>68</v>
      </c>
      <c r="B15" s="28">
        <v>10276.290000000001</v>
      </c>
      <c r="C15" s="28" t="s">
        <v>47</v>
      </c>
      <c r="D15" s="28" t="s">
        <v>47</v>
      </c>
    </row>
    <row r="16" spans="1:4" x14ac:dyDescent="0.25">
      <c r="A16" s="30" t="s">
        <v>69</v>
      </c>
      <c r="B16" s="28">
        <v>3280.6</v>
      </c>
      <c r="C16" s="28" t="s">
        <v>47</v>
      </c>
      <c r="D16" s="28" t="s">
        <v>47</v>
      </c>
    </row>
    <row r="17" spans="1:4" x14ac:dyDescent="0.25">
      <c r="A17" s="30" t="s">
        <v>70</v>
      </c>
      <c r="B17" s="28">
        <v>15455.11</v>
      </c>
      <c r="C17" s="28" t="s">
        <v>47</v>
      </c>
      <c r="D17" s="28" t="s">
        <v>47</v>
      </c>
    </row>
    <row r="18" spans="1:4" x14ac:dyDescent="0.25">
      <c r="A18" s="30" t="s">
        <v>71</v>
      </c>
      <c r="B18" s="28">
        <v>742.46</v>
      </c>
      <c r="C18" s="28" t="s">
        <v>47</v>
      </c>
      <c r="D18" s="28" t="s">
        <v>47</v>
      </c>
    </row>
    <row r="19" spans="1:4" x14ac:dyDescent="0.25">
      <c r="A19" s="30" t="s">
        <v>27</v>
      </c>
      <c r="B19" s="28">
        <v>30733.56</v>
      </c>
      <c r="C19" s="28" t="s">
        <v>47</v>
      </c>
      <c r="D19" s="28" t="s">
        <v>47</v>
      </c>
    </row>
    <row r="20" spans="1:4" x14ac:dyDescent="0.25">
      <c r="A20" s="30" t="s">
        <v>30</v>
      </c>
      <c r="B20" s="28">
        <v>15777.28</v>
      </c>
      <c r="C20" s="28" t="s">
        <v>47</v>
      </c>
      <c r="D20" s="28" t="s">
        <v>47</v>
      </c>
    </row>
    <row r="21" spans="1:4" x14ac:dyDescent="0.25">
      <c r="A21" s="43" t="s">
        <v>51</v>
      </c>
      <c r="B21" s="44">
        <v>145342.29</v>
      </c>
      <c r="C21" s="44">
        <v>157772.76</v>
      </c>
      <c r="D21" s="44">
        <v>164062.23000000001</v>
      </c>
    </row>
    <row r="22" spans="1:4" s="9" customFormat="1" ht="24.75" customHeight="1" x14ac:dyDescent="0.25">
      <c r="A22" s="186" t="s">
        <v>103</v>
      </c>
      <c r="B22" s="186"/>
      <c r="C22" s="186"/>
      <c r="D22" s="186"/>
    </row>
    <row r="23" spans="1:4" s="9" customFormat="1" ht="24.75" customHeight="1" x14ac:dyDescent="0.25">
      <c r="A23" s="186" t="s">
        <v>105</v>
      </c>
      <c r="B23" s="186"/>
      <c r="C23" s="186"/>
      <c r="D23" s="186"/>
    </row>
    <row r="24" spans="1:4" s="9" customFormat="1" ht="24.75" customHeight="1" x14ac:dyDescent="0.25">
      <c r="A24" s="2"/>
      <c r="B24" s="2"/>
      <c r="C24" s="2"/>
      <c r="D24" s="2"/>
    </row>
    <row r="25" spans="1:4" x14ac:dyDescent="0.25">
      <c r="A25" s="8" t="s">
        <v>74</v>
      </c>
      <c r="B25" s="7"/>
      <c r="C25" s="7"/>
      <c r="D25" s="5"/>
    </row>
    <row r="26" spans="1:4" ht="22.5" customHeight="1" x14ac:dyDescent="0.25">
      <c r="A26" s="7" t="s">
        <v>75</v>
      </c>
      <c r="B26" s="7"/>
      <c r="C26" s="7"/>
      <c r="D26" s="5"/>
    </row>
    <row r="27" spans="1:4" ht="22.5" customHeight="1" x14ac:dyDescent="0.25">
      <c r="A27" s="8" t="s">
        <v>72</v>
      </c>
      <c r="B27" s="7"/>
      <c r="C27" s="7"/>
      <c r="D27" s="5"/>
    </row>
    <row r="28" spans="1:4" ht="22.5" customHeight="1" x14ac:dyDescent="0.25">
      <c r="A28" s="8" t="s">
        <v>73</v>
      </c>
      <c r="B28" s="7"/>
      <c r="C28" s="7"/>
      <c r="D28" s="5"/>
    </row>
    <row r="29" spans="1:4" ht="22.5" customHeight="1" x14ac:dyDescent="0.25">
      <c r="A29" s="1"/>
      <c r="B29" s="1"/>
      <c r="C29" s="1"/>
    </row>
  </sheetData>
  <mergeCells count="5">
    <mergeCell ref="A1:D1"/>
    <mergeCell ref="B6:D6"/>
    <mergeCell ref="A22:D22"/>
    <mergeCell ref="A23:D23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zoomScaleNormal="100" workbookViewId="0">
      <selection activeCell="F13" sqref="F13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84" t="s">
        <v>152</v>
      </c>
      <c r="B1" s="184"/>
      <c r="C1" s="184"/>
      <c r="D1" s="184"/>
      <c r="E1" s="184"/>
      <c r="F1" s="184"/>
    </row>
    <row r="2" spans="1:19" s="2" customFormat="1" x14ac:dyDescent="0.25">
      <c r="A2" s="49"/>
      <c r="B2" s="49"/>
      <c r="C2" s="49"/>
      <c r="D2" s="49"/>
      <c r="E2" s="49"/>
      <c r="F2" s="49"/>
    </row>
    <row r="3" spans="1:19" s="2" customFormat="1" ht="19.5" customHeight="1" x14ac:dyDescent="0.25">
      <c r="A3" s="50" t="s">
        <v>126</v>
      </c>
      <c r="B3" s="50"/>
      <c r="C3" s="50"/>
      <c r="D3" s="50"/>
      <c r="E3" s="50"/>
      <c r="F3" s="51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</row>
    <row r="4" spans="1:19" s="2" customFormat="1" ht="19.5" customHeight="1" x14ac:dyDescent="0.25">
      <c r="A4" s="50"/>
      <c r="B4" s="50"/>
      <c r="C4" s="50"/>
      <c r="D4" s="50"/>
      <c r="E4" s="50"/>
      <c r="F4" s="51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</row>
    <row r="5" spans="1:19" s="2" customFormat="1" ht="36.75" customHeight="1" x14ac:dyDescent="0.25">
      <c r="A5" s="191" t="s">
        <v>127</v>
      </c>
      <c r="B5" s="191"/>
      <c r="C5" s="191"/>
      <c r="D5" s="191"/>
      <c r="E5" s="191"/>
      <c r="F5" s="191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</row>
    <row r="6" spans="1:19" s="62" customFormat="1" ht="27.75" customHeight="1" x14ac:dyDescent="0.25">
      <c r="A6" s="108" t="s">
        <v>128</v>
      </c>
      <c r="B6" s="109">
        <v>2</v>
      </c>
      <c r="C6" s="108" t="s">
        <v>129</v>
      </c>
      <c r="D6" s="110">
        <v>877.1</v>
      </c>
      <c r="E6" s="108" t="s">
        <v>130</v>
      </c>
      <c r="F6" s="111">
        <v>823.6</v>
      </c>
      <c r="G6" s="53"/>
      <c r="H6" s="55"/>
      <c r="I6" s="56"/>
      <c r="J6" s="57"/>
      <c r="K6" s="58"/>
      <c r="L6" s="59"/>
      <c r="M6" s="59"/>
      <c r="N6" s="59"/>
      <c r="O6" s="59"/>
      <c r="P6" s="60"/>
      <c r="Q6" s="192"/>
      <c r="R6" s="193"/>
      <c r="S6" s="61"/>
    </row>
    <row r="7" spans="1:19" s="64" customFormat="1" ht="32.25" customHeight="1" x14ac:dyDescent="0.25">
      <c r="A7" s="108" t="s">
        <v>131</v>
      </c>
      <c r="B7" s="109">
        <v>2</v>
      </c>
      <c r="C7" s="108" t="s">
        <v>132</v>
      </c>
      <c r="D7" s="110">
        <v>0</v>
      </c>
      <c r="E7" s="108" t="s">
        <v>133</v>
      </c>
      <c r="F7" s="111">
        <v>531.4</v>
      </c>
      <c r="G7" s="53"/>
      <c r="H7" s="55"/>
      <c r="I7" s="56"/>
      <c r="J7" s="57"/>
      <c r="K7" s="58"/>
      <c r="L7" s="59"/>
      <c r="M7" s="59"/>
      <c r="N7" s="59"/>
      <c r="O7" s="59"/>
      <c r="P7" s="60"/>
      <c r="Q7" s="192"/>
      <c r="R7" s="194"/>
      <c r="S7" s="63"/>
    </row>
    <row r="8" spans="1:19" s="64" customFormat="1" ht="33.75" customHeight="1" x14ac:dyDescent="0.25">
      <c r="A8" s="80" t="s">
        <v>134</v>
      </c>
      <c r="B8" s="109">
        <v>12</v>
      </c>
      <c r="C8" s="108" t="s">
        <v>135</v>
      </c>
      <c r="D8" s="111">
        <v>77</v>
      </c>
      <c r="E8" s="108" t="s">
        <v>136</v>
      </c>
      <c r="F8" s="111">
        <v>137.4</v>
      </c>
      <c r="G8" s="53"/>
      <c r="H8" s="55"/>
      <c r="I8" s="56"/>
      <c r="J8" s="57"/>
      <c r="K8" s="66"/>
      <c r="L8" s="59"/>
      <c r="M8" s="59"/>
      <c r="N8" s="59"/>
      <c r="O8" s="59"/>
      <c r="P8" s="60"/>
      <c r="Q8" s="192"/>
      <c r="R8" s="193"/>
      <c r="S8" s="63"/>
    </row>
    <row r="9" spans="1:19" s="64" customFormat="1" ht="33.75" customHeight="1" x14ac:dyDescent="0.25">
      <c r="A9" s="65"/>
      <c r="B9" s="57"/>
      <c r="C9" s="54"/>
      <c r="D9" s="67"/>
      <c r="E9" s="68"/>
      <c r="F9" s="69"/>
      <c r="G9" s="53"/>
      <c r="H9" s="55"/>
      <c r="I9" s="56"/>
      <c r="J9" s="57"/>
      <c r="K9" s="66"/>
      <c r="L9" s="59"/>
      <c r="M9" s="59"/>
      <c r="N9" s="59"/>
      <c r="O9" s="59"/>
      <c r="P9" s="53"/>
      <c r="Q9" s="66"/>
      <c r="R9" s="70"/>
      <c r="S9" s="71"/>
    </row>
    <row r="10" spans="1:19" s="74" customFormat="1" ht="15" customHeight="1" thickBot="1" x14ac:dyDescent="0.3">
      <c r="A10" s="72"/>
      <c r="B10" s="72"/>
      <c r="C10" s="72"/>
      <c r="D10" s="72"/>
      <c r="E10" s="72"/>
      <c r="F10" s="73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4" customFormat="1" ht="30" customHeight="1" x14ac:dyDescent="0.25">
      <c r="A11" s="195" t="s">
        <v>137</v>
      </c>
      <c r="B11" s="196"/>
      <c r="C11" s="196"/>
      <c r="D11" s="196"/>
      <c r="E11" s="197"/>
      <c r="F11" s="75" t="s">
        <v>138</v>
      </c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</row>
    <row r="12" spans="1:19" s="103" customFormat="1" ht="30" customHeight="1" x14ac:dyDescent="0.25">
      <c r="A12" s="198" t="s">
        <v>153</v>
      </c>
      <c r="B12" s="199"/>
      <c r="C12" s="199"/>
      <c r="D12" s="199"/>
      <c r="E12" s="200"/>
      <c r="F12" s="101">
        <v>139857.38</v>
      </c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</row>
    <row r="13" spans="1:19" s="103" customFormat="1" ht="30" customHeight="1" x14ac:dyDescent="0.25">
      <c r="A13" s="201" t="s">
        <v>139</v>
      </c>
      <c r="B13" s="202"/>
      <c r="C13" s="202"/>
      <c r="D13" s="202"/>
      <c r="E13" s="203"/>
      <c r="F13" s="104">
        <f>-133485.88+F12</f>
        <v>6371.5</v>
      </c>
      <c r="G13" s="105"/>
    </row>
    <row r="14" spans="1:19" s="103" customFormat="1" ht="30" customHeight="1" x14ac:dyDescent="0.25">
      <c r="A14" s="201" t="s">
        <v>140</v>
      </c>
      <c r="B14" s="202"/>
      <c r="C14" s="202"/>
      <c r="D14" s="202"/>
      <c r="E14" s="203"/>
      <c r="F14" s="104">
        <v>3571.66</v>
      </c>
    </row>
    <row r="15" spans="1:19" s="103" customFormat="1" ht="30" customHeight="1" x14ac:dyDescent="0.25">
      <c r="A15" s="201" t="s">
        <v>141</v>
      </c>
      <c r="B15" s="202"/>
      <c r="C15" s="202"/>
      <c r="D15" s="202"/>
      <c r="E15" s="203"/>
      <c r="F15" s="106">
        <f>SUM(F16:F18)</f>
        <v>157772.88</v>
      </c>
    </row>
    <row r="16" spans="1:19" s="74" customFormat="1" ht="28.5" customHeight="1" x14ac:dyDescent="0.25">
      <c r="A16" s="188" t="s">
        <v>142</v>
      </c>
      <c r="B16" s="189"/>
      <c r="C16" s="189"/>
      <c r="D16" s="189"/>
      <c r="E16" s="190"/>
      <c r="F16" s="100">
        <v>157772.88</v>
      </c>
    </row>
    <row r="17" spans="1:19" s="74" customFormat="1" ht="24.75" hidden="1" customHeight="1" x14ac:dyDescent="0.25">
      <c r="A17" s="188" t="s">
        <v>143</v>
      </c>
      <c r="B17" s="189"/>
      <c r="C17" s="189"/>
      <c r="D17" s="189"/>
      <c r="E17" s="190"/>
      <c r="F17" s="100"/>
    </row>
    <row r="18" spans="1:19" s="74" customFormat="1" ht="30" hidden="1" customHeight="1" x14ac:dyDescent="0.25">
      <c r="A18" s="188" t="s">
        <v>144</v>
      </c>
      <c r="B18" s="189"/>
      <c r="C18" s="189"/>
      <c r="D18" s="189"/>
      <c r="E18" s="190"/>
      <c r="F18" s="100"/>
    </row>
    <row r="19" spans="1:19" s="103" customFormat="1" ht="30" customHeight="1" x14ac:dyDescent="0.25">
      <c r="A19" s="201" t="s">
        <v>145</v>
      </c>
      <c r="B19" s="202"/>
      <c r="C19" s="202"/>
      <c r="D19" s="202"/>
      <c r="E19" s="203"/>
      <c r="F19" s="106">
        <f>SUM(F20:F22)</f>
        <v>152583.93</v>
      </c>
    </row>
    <row r="20" spans="1:19" s="74" customFormat="1" ht="30" hidden="1" customHeight="1" x14ac:dyDescent="0.25">
      <c r="A20" s="188" t="s">
        <v>142</v>
      </c>
      <c r="B20" s="189"/>
      <c r="C20" s="189"/>
      <c r="D20" s="189"/>
      <c r="E20" s="190"/>
      <c r="F20" s="100">
        <v>152583.93</v>
      </c>
    </row>
    <row r="21" spans="1:19" s="74" customFormat="1" ht="30" hidden="1" customHeight="1" x14ac:dyDescent="0.25">
      <c r="A21" s="188" t="s">
        <v>143</v>
      </c>
      <c r="B21" s="189"/>
      <c r="C21" s="189"/>
      <c r="D21" s="189"/>
      <c r="E21" s="190"/>
      <c r="F21" s="100"/>
    </row>
    <row r="22" spans="1:19" s="77" customFormat="1" ht="30" hidden="1" customHeight="1" x14ac:dyDescent="0.2">
      <c r="A22" s="188" t="s">
        <v>144</v>
      </c>
      <c r="B22" s="189"/>
      <c r="C22" s="189"/>
      <c r="D22" s="189"/>
      <c r="E22" s="190"/>
      <c r="F22" s="100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</row>
    <row r="23" spans="1:19" s="77" customFormat="1" ht="30" customHeight="1" x14ac:dyDescent="0.2">
      <c r="A23" s="205" t="s">
        <v>146</v>
      </c>
      <c r="B23" s="206"/>
      <c r="C23" s="206"/>
      <c r="D23" s="206"/>
      <c r="E23" s="207"/>
      <c r="F23" s="100">
        <f>F13+F19</f>
        <v>158955.43</v>
      </c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</row>
    <row r="24" spans="1:19" s="107" customFormat="1" ht="30" customHeight="1" x14ac:dyDescent="0.25">
      <c r="A24" s="201" t="s">
        <v>147</v>
      </c>
      <c r="B24" s="202"/>
      <c r="C24" s="202"/>
      <c r="D24" s="202"/>
      <c r="E24" s="203"/>
      <c r="F24" s="106">
        <f>'Акт (2)'!E52</f>
        <v>128053.52999999998</v>
      </c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</row>
    <row r="25" spans="1:19" s="107" customFormat="1" ht="30" customHeight="1" x14ac:dyDescent="0.25">
      <c r="A25" s="201" t="s">
        <v>148</v>
      </c>
      <c r="B25" s="202"/>
      <c r="C25" s="202"/>
      <c r="D25" s="202"/>
      <c r="E25" s="203"/>
      <c r="F25" s="106">
        <f>F23-F24</f>
        <v>30901.900000000009</v>
      </c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</row>
    <row r="26" spans="1:19" s="107" customFormat="1" ht="30" customHeight="1" x14ac:dyDescent="0.25">
      <c r="A26" s="201" t="s">
        <v>149</v>
      </c>
      <c r="B26" s="202"/>
      <c r="C26" s="202"/>
      <c r="D26" s="202"/>
      <c r="E26" s="203"/>
      <c r="F26" s="104">
        <f>F14+F15-F19</f>
        <v>8760.6100000000151</v>
      </c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</row>
    <row r="27" spans="1:19" s="77" customFormat="1" ht="11.45" customHeight="1" x14ac:dyDescent="0.25">
      <c r="A27" s="78"/>
      <c r="B27" s="78"/>
      <c r="C27" s="78"/>
      <c r="D27" s="78"/>
      <c r="E27" s="78"/>
      <c r="F27" s="78"/>
    </row>
    <row r="28" spans="1:19" s="79" customFormat="1" ht="64.5" customHeight="1" x14ac:dyDescent="0.2">
      <c r="A28" s="204" t="s">
        <v>150</v>
      </c>
      <c r="B28" s="204"/>
      <c r="C28" s="204"/>
      <c r="D28" s="204"/>
    </row>
    <row r="29" spans="1:19" s="2" customFormat="1" ht="21.75" customHeight="1" x14ac:dyDescent="0.25">
      <c r="A29" s="208" t="s">
        <v>151</v>
      </c>
      <c r="B29" s="208"/>
      <c r="C29" s="208"/>
      <c r="D29" s="208"/>
    </row>
    <row r="30" spans="1:19" s="2" customFormat="1" ht="22.5" customHeight="1" x14ac:dyDescent="0.25">
      <c r="A30" s="204" t="s">
        <v>72</v>
      </c>
      <c r="B30" s="204"/>
      <c r="C30" s="204"/>
      <c r="D30" s="204"/>
    </row>
    <row r="31" spans="1:19" s="2" customFormat="1" ht="22.5" customHeight="1" x14ac:dyDescent="0.25">
      <c r="A31" s="204" t="s">
        <v>73</v>
      </c>
      <c r="B31" s="204"/>
      <c r="C31" s="204"/>
      <c r="D31" s="49"/>
    </row>
  </sheetData>
  <mergeCells count="25">
    <mergeCell ref="A31:C31"/>
    <mergeCell ref="A19:E19"/>
    <mergeCell ref="A20:E20"/>
    <mergeCell ref="A21:E21"/>
    <mergeCell ref="A22:E22"/>
    <mergeCell ref="A23:E23"/>
    <mergeCell ref="A24:E24"/>
    <mergeCell ref="A25:E25"/>
    <mergeCell ref="A26:E26"/>
    <mergeCell ref="A28:D28"/>
    <mergeCell ref="A29:D29"/>
    <mergeCell ref="A30:D30"/>
    <mergeCell ref="A18:E18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17:E17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8"/>
  <sheetViews>
    <sheetView view="pageBreakPreview" topLeftCell="A40" zoomScaleNormal="100" zoomScaleSheetLayoutView="100" workbookViewId="0">
      <selection activeCell="A50" sqref="A50:XFD51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5.75" x14ac:dyDescent="0.25">
      <c r="A1" s="181" t="s">
        <v>154</v>
      </c>
      <c r="B1" s="181"/>
      <c r="C1" s="181"/>
      <c r="D1" s="181"/>
      <c r="E1" s="181"/>
      <c r="I1" s="3"/>
    </row>
    <row r="2" spans="1:9" ht="32.25" customHeight="1" x14ac:dyDescent="0.2">
      <c r="A2" s="180" t="s">
        <v>107</v>
      </c>
      <c r="B2" s="180"/>
      <c r="C2" s="180"/>
      <c r="D2" s="180"/>
      <c r="E2" s="180"/>
      <c r="I2" s="3"/>
    </row>
    <row r="3" spans="1:9" ht="14.25" x14ac:dyDescent="0.2">
      <c r="A3" s="19" t="s">
        <v>6</v>
      </c>
      <c r="B3" s="20"/>
      <c r="C3" s="20"/>
      <c r="D3" s="182" t="s">
        <v>155</v>
      </c>
      <c r="E3" s="182"/>
      <c r="I3" s="3" t="s">
        <v>5</v>
      </c>
    </row>
    <row r="4" spans="1:9" x14ac:dyDescent="0.2">
      <c r="A4" s="15"/>
      <c r="B4" s="16"/>
      <c r="C4" s="16"/>
      <c r="D4" s="17"/>
      <c r="E4" s="17"/>
      <c r="I4" s="3"/>
    </row>
    <row r="5" spans="1:9" s="18" customFormat="1" ht="120" x14ac:dyDescent="0.2">
      <c r="A5" s="22" t="s">
        <v>2</v>
      </c>
      <c r="B5" s="22" t="s">
        <v>3</v>
      </c>
      <c r="C5" s="22" t="s">
        <v>0</v>
      </c>
      <c r="D5" s="22" t="s">
        <v>4</v>
      </c>
      <c r="E5" s="22" t="s">
        <v>1</v>
      </c>
      <c r="I5" s="3"/>
    </row>
    <row r="6" spans="1:9" s="83" customFormat="1" ht="14.25" x14ac:dyDescent="0.2">
      <c r="A6" s="82" t="s">
        <v>8</v>
      </c>
      <c r="B6" s="92"/>
      <c r="C6" s="92"/>
      <c r="D6" s="92"/>
      <c r="E6" s="92"/>
    </row>
    <row r="7" spans="1:9" s="81" customFormat="1" ht="15" x14ac:dyDescent="0.25">
      <c r="A7" s="84" t="s">
        <v>156</v>
      </c>
      <c r="B7" s="87" t="s">
        <v>48</v>
      </c>
      <c r="C7" s="87" t="s">
        <v>31</v>
      </c>
      <c r="D7" s="88">
        <f>E7</f>
        <v>1368.28</v>
      </c>
      <c r="E7" s="88">
        <v>1368.28</v>
      </c>
    </row>
    <row r="8" spans="1:9" s="83" customFormat="1" ht="14.25" x14ac:dyDescent="0.2">
      <c r="A8" s="82" t="s">
        <v>65</v>
      </c>
      <c r="B8" s="92"/>
      <c r="C8" s="92"/>
      <c r="D8" s="92"/>
      <c r="E8" s="92"/>
    </row>
    <row r="9" spans="1:9" s="81" customFormat="1" ht="15" x14ac:dyDescent="0.25">
      <c r="A9" s="84" t="s">
        <v>157</v>
      </c>
      <c r="B9" s="87" t="s">
        <v>49</v>
      </c>
      <c r="C9" s="87" t="s">
        <v>31</v>
      </c>
      <c r="D9" s="88">
        <f>E9</f>
        <v>500</v>
      </c>
      <c r="E9" s="88">
        <v>500</v>
      </c>
    </row>
    <row r="10" spans="1:9" s="81" customFormat="1" ht="30" x14ac:dyDescent="0.25">
      <c r="A10" s="84" t="s">
        <v>158</v>
      </c>
      <c r="B10" s="88">
        <v>0.27</v>
      </c>
      <c r="C10" s="87" t="s">
        <v>42</v>
      </c>
      <c r="D10" s="95">
        <f>E10/B10</f>
        <v>4704.5555555555557</v>
      </c>
      <c r="E10" s="88">
        <v>1270.23</v>
      </c>
    </row>
    <row r="11" spans="1:9" s="81" customFormat="1" ht="15" x14ac:dyDescent="0.25">
      <c r="A11" s="84" t="s">
        <v>159</v>
      </c>
      <c r="B11" s="89">
        <v>1</v>
      </c>
      <c r="C11" s="87" t="s">
        <v>34</v>
      </c>
      <c r="D11" s="87">
        <f t="shared" ref="D11:D46" si="0">E11/B11</f>
        <v>804.54</v>
      </c>
      <c r="E11" s="88">
        <v>804.54</v>
      </c>
    </row>
    <row r="12" spans="1:9" s="83" customFormat="1" ht="15" customHeight="1" x14ac:dyDescent="0.2">
      <c r="A12" s="82" t="s">
        <v>81</v>
      </c>
      <c r="B12" s="92"/>
      <c r="C12" s="92"/>
      <c r="D12" s="87"/>
      <c r="E12" s="92"/>
    </row>
    <row r="13" spans="1:9" s="81" customFormat="1" ht="30" x14ac:dyDescent="0.25">
      <c r="A13" s="84" t="s">
        <v>160</v>
      </c>
      <c r="B13" s="87" t="s">
        <v>48</v>
      </c>
      <c r="C13" s="87" t="s">
        <v>31</v>
      </c>
      <c r="D13" s="88">
        <f>E13</f>
        <v>26523.5</v>
      </c>
      <c r="E13" s="88">
        <v>26523.5</v>
      </c>
    </row>
    <row r="14" spans="1:9" s="83" customFormat="1" ht="15" customHeight="1" x14ac:dyDescent="0.2">
      <c r="A14" s="82" t="s">
        <v>66</v>
      </c>
      <c r="B14" s="92"/>
      <c r="C14" s="92"/>
      <c r="D14" s="87"/>
      <c r="E14" s="92"/>
    </row>
    <row r="15" spans="1:9" s="81" customFormat="1" ht="30" x14ac:dyDescent="0.25">
      <c r="A15" s="84" t="s">
        <v>161</v>
      </c>
      <c r="B15" s="87" t="s">
        <v>192</v>
      </c>
      <c r="C15" s="87" t="s">
        <v>31</v>
      </c>
      <c r="D15" s="88">
        <f>E15</f>
        <v>2536.3200000000002</v>
      </c>
      <c r="E15" s="88">
        <f>380.05+2156.27</f>
        <v>2536.3200000000002</v>
      </c>
    </row>
    <row r="16" spans="1:9" s="83" customFormat="1" ht="15" x14ac:dyDescent="0.2">
      <c r="A16" s="82" t="s">
        <v>67</v>
      </c>
      <c r="B16" s="92"/>
      <c r="C16" s="92"/>
      <c r="D16" s="87"/>
      <c r="E16" s="92"/>
    </row>
    <row r="17" spans="1:5" s="81" customFormat="1" ht="15" x14ac:dyDescent="0.25">
      <c r="A17" s="84" t="s">
        <v>162</v>
      </c>
      <c r="B17" s="89">
        <v>1</v>
      </c>
      <c r="C17" s="87" t="s">
        <v>35</v>
      </c>
      <c r="D17" s="95">
        <f t="shared" si="0"/>
        <v>83.75</v>
      </c>
      <c r="E17" s="88">
        <v>83.75</v>
      </c>
    </row>
    <row r="18" spans="1:5" s="81" customFormat="1" ht="15" x14ac:dyDescent="0.25">
      <c r="A18" s="84" t="s">
        <v>163</v>
      </c>
      <c r="B18" s="89">
        <v>1</v>
      </c>
      <c r="C18" s="87" t="s">
        <v>36</v>
      </c>
      <c r="D18" s="95">
        <f t="shared" si="0"/>
        <v>839.52</v>
      </c>
      <c r="E18" s="88">
        <v>839.52</v>
      </c>
    </row>
    <row r="19" spans="1:5" s="81" customFormat="1" ht="30" x14ac:dyDescent="0.25">
      <c r="A19" s="84" t="s">
        <v>164</v>
      </c>
      <c r="B19" s="89">
        <v>1</v>
      </c>
      <c r="C19" s="87" t="s">
        <v>36</v>
      </c>
      <c r="D19" s="95">
        <f t="shared" si="0"/>
        <v>254.67</v>
      </c>
      <c r="E19" s="88">
        <v>254.67</v>
      </c>
    </row>
    <row r="20" spans="1:5" s="81" customFormat="1" ht="15" x14ac:dyDescent="0.25">
      <c r="A20" s="84" t="s">
        <v>165</v>
      </c>
      <c r="B20" s="88">
        <v>0.01</v>
      </c>
      <c r="C20" s="87" t="s">
        <v>40</v>
      </c>
      <c r="D20" s="95">
        <f t="shared" si="0"/>
        <v>26607</v>
      </c>
      <c r="E20" s="88">
        <v>266.07</v>
      </c>
    </row>
    <row r="21" spans="1:5" s="81" customFormat="1" ht="30" x14ac:dyDescent="0.25">
      <c r="A21" s="84" t="s">
        <v>166</v>
      </c>
      <c r="B21" s="90">
        <v>2.0209999999999999</v>
      </c>
      <c r="C21" s="87" t="s">
        <v>39</v>
      </c>
      <c r="D21" s="95">
        <f t="shared" si="0"/>
        <v>1679.7080653142009</v>
      </c>
      <c r="E21" s="88">
        <v>3394.69</v>
      </c>
    </row>
    <row r="22" spans="1:5" s="81" customFormat="1" ht="30" x14ac:dyDescent="0.25">
      <c r="A22" s="84" t="s">
        <v>167</v>
      </c>
      <c r="B22" s="89">
        <v>1</v>
      </c>
      <c r="C22" s="87" t="s">
        <v>36</v>
      </c>
      <c r="D22" s="95">
        <f t="shared" si="0"/>
        <v>503.4</v>
      </c>
      <c r="E22" s="88">
        <v>503.4</v>
      </c>
    </row>
    <row r="23" spans="1:5" s="81" customFormat="1" ht="15" x14ac:dyDescent="0.25">
      <c r="A23" s="84" t="s">
        <v>168</v>
      </c>
      <c r="B23" s="88">
        <v>0.04</v>
      </c>
      <c r="C23" s="87" t="s">
        <v>38</v>
      </c>
      <c r="D23" s="95">
        <f t="shared" si="0"/>
        <v>15395.500000000002</v>
      </c>
      <c r="E23" s="88">
        <v>615.82000000000005</v>
      </c>
    </row>
    <row r="24" spans="1:5" s="81" customFormat="1" ht="30" x14ac:dyDescent="0.25">
      <c r="A24" s="84" t="s">
        <v>169</v>
      </c>
      <c r="B24" s="89">
        <v>3</v>
      </c>
      <c r="C24" s="87" t="s">
        <v>44</v>
      </c>
      <c r="D24" s="95">
        <f t="shared" si="0"/>
        <v>215.50333333333333</v>
      </c>
      <c r="E24" s="88">
        <v>646.51</v>
      </c>
    </row>
    <row r="25" spans="1:5" s="81" customFormat="1" ht="15" x14ac:dyDescent="0.25">
      <c r="A25" s="84" t="s">
        <v>170</v>
      </c>
      <c r="B25" s="89">
        <v>1</v>
      </c>
      <c r="C25" s="87" t="s">
        <v>35</v>
      </c>
      <c r="D25" s="95">
        <f t="shared" si="0"/>
        <v>67.25</v>
      </c>
      <c r="E25" s="88">
        <v>67.25</v>
      </c>
    </row>
    <row r="26" spans="1:5" s="81" customFormat="1" ht="15" x14ac:dyDescent="0.25">
      <c r="A26" s="84" t="s">
        <v>171</v>
      </c>
      <c r="B26" s="89">
        <v>1</v>
      </c>
      <c r="C26" s="87" t="s">
        <v>34</v>
      </c>
      <c r="D26" s="95">
        <f t="shared" si="0"/>
        <v>3485.03</v>
      </c>
      <c r="E26" s="88">
        <v>3485.03</v>
      </c>
    </row>
    <row r="27" spans="1:5" s="81" customFormat="1" ht="15" x14ac:dyDescent="0.25">
      <c r="A27" s="84" t="s">
        <v>172</v>
      </c>
      <c r="B27" s="89">
        <v>4175</v>
      </c>
      <c r="C27" s="87" t="s">
        <v>45</v>
      </c>
      <c r="D27" s="95">
        <f t="shared" si="0"/>
        <v>1.2219425149700598</v>
      </c>
      <c r="E27" s="88">
        <v>5101.6099999999997</v>
      </c>
    </row>
    <row r="28" spans="1:5" s="81" customFormat="1" ht="30" x14ac:dyDescent="0.25">
      <c r="A28" s="84" t="s">
        <v>173</v>
      </c>
      <c r="B28" s="89">
        <v>1</v>
      </c>
      <c r="C28" s="87" t="s">
        <v>46</v>
      </c>
      <c r="D28" s="95">
        <f t="shared" si="0"/>
        <v>1194.72</v>
      </c>
      <c r="E28" s="88">
        <v>1194.72</v>
      </c>
    </row>
    <row r="29" spans="1:5" s="81" customFormat="1" ht="15" x14ac:dyDescent="0.25">
      <c r="A29" s="84" t="s">
        <v>174</v>
      </c>
      <c r="B29" s="89">
        <v>28</v>
      </c>
      <c r="C29" s="87" t="s">
        <v>46</v>
      </c>
      <c r="D29" s="95">
        <f t="shared" si="0"/>
        <v>254.57535714285714</v>
      </c>
      <c r="E29" s="88">
        <v>7128.11</v>
      </c>
    </row>
    <row r="30" spans="1:5" s="83" customFormat="1" ht="15" x14ac:dyDescent="0.2">
      <c r="A30" s="82" t="s">
        <v>68</v>
      </c>
      <c r="B30" s="92"/>
      <c r="C30" s="92"/>
      <c r="D30" s="87"/>
      <c r="E30" s="92"/>
    </row>
    <row r="31" spans="1:5" s="81" customFormat="1" ht="30" x14ac:dyDescent="0.25">
      <c r="A31" s="84" t="s">
        <v>175</v>
      </c>
      <c r="B31" s="90">
        <v>0.745</v>
      </c>
      <c r="C31" s="87" t="s">
        <v>39</v>
      </c>
      <c r="D31" s="95">
        <f t="shared" si="0"/>
        <v>1651.2348993288592</v>
      </c>
      <c r="E31" s="88">
        <v>1230.17</v>
      </c>
    </row>
    <row r="32" spans="1:5" s="81" customFormat="1" ht="15" x14ac:dyDescent="0.25">
      <c r="A32" s="84" t="s">
        <v>176</v>
      </c>
      <c r="B32" s="89">
        <v>65</v>
      </c>
      <c r="C32" s="87" t="s">
        <v>43</v>
      </c>
      <c r="D32" s="95">
        <f t="shared" si="0"/>
        <v>81.535384615384615</v>
      </c>
      <c r="E32" s="88">
        <v>5299.8</v>
      </c>
    </row>
    <row r="33" spans="1:5" s="81" customFormat="1" ht="30" x14ac:dyDescent="0.25">
      <c r="A33" s="84" t="s">
        <v>177</v>
      </c>
      <c r="B33" s="87" t="s">
        <v>47</v>
      </c>
      <c r="C33" s="87" t="s">
        <v>33</v>
      </c>
      <c r="D33" s="95">
        <f>E33</f>
        <v>2097.29</v>
      </c>
      <c r="E33" s="88">
        <v>2097.29</v>
      </c>
    </row>
    <row r="34" spans="1:5" s="81" customFormat="1" ht="30" x14ac:dyDescent="0.25">
      <c r="A34" s="84" t="s">
        <v>178</v>
      </c>
      <c r="B34" s="91">
        <v>0.1</v>
      </c>
      <c r="C34" s="87" t="s">
        <v>39</v>
      </c>
      <c r="D34" s="95">
        <f t="shared" si="0"/>
        <v>1893.1</v>
      </c>
      <c r="E34" s="88">
        <v>189.31</v>
      </c>
    </row>
    <row r="35" spans="1:5" s="83" customFormat="1" ht="15" x14ac:dyDescent="0.2">
      <c r="A35" s="82" t="s">
        <v>69</v>
      </c>
      <c r="B35" s="92"/>
      <c r="C35" s="92"/>
      <c r="D35" s="95"/>
      <c r="E35" s="92"/>
    </row>
    <row r="36" spans="1:5" s="81" customFormat="1" ht="15" x14ac:dyDescent="0.25">
      <c r="A36" s="84" t="s">
        <v>179</v>
      </c>
      <c r="B36" s="88">
        <v>0.01</v>
      </c>
      <c r="C36" s="87" t="s">
        <v>180</v>
      </c>
      <c r="D36" s="95">
        <f t="shared" si="0"/>
        <v>25297</v>
      </c>
      <c r="E36" s="88">
        <v>252.97</v>
      </c>
    </row>
    <row r="37" spans="1:5" s="81" customFormat="1" ht="15" x14ac:dyDescent="0.25">
      <c r="A37" s="84" t="s">
        <v>181</v>
      </c>
      <c r="B37" s="89">
        <v>2</v>
      </c>
      <c r="C37" s="87" t="s">
        <v>34</v>
      </c>
      <c r="D37" s="95">
        <f t="shared" si="0"/>
        <v>997.34</v>
      </c>
      <c r="E37" s="88">
        <v>1994.68</v>
      </c>
    </row>
    <row r="38" spans="1:5" s="81" customFormat="1" ht="15" x14ac:dyDescent="0.25">
      <c r="A38" s="84" t="s">
        <v>182</v>
      </c>
      <c r="B38" s="89">
        <v>1</v>
      </c>
      <c r="C38" s="87" t="s">
        <v>34</v>
      </c>
      <c r="D38" s="95">
        <f t="shared" si="0"/>
        <v>727.61</v>
      </c>
      <c r="E38" s="88">
        <v>727.61</v>
      </c>
    </row>
    <row r="39" spans="1:5" s="83" customFormat="1" ht="15" customHeight="1" x14ac:dyDescent="0.2">
      <c r="A39" s="82" t="s">
        <v>70</v>
      </c>
      <c r="B39" s="92"/>
      <c r="C39" s="92"/>
      <c r="D39" s="95"/>
      <c r="E39" s="92"/>
    </row>
    <row r="40" spans="1:5" s="81" customFormat="1" ht="30" x14ac:dyDescent="0.25">
      <c r="A40" s="84" t="s">
        <v>183</v>
      </c>
      <c r="B40" s="88">
        <v>0.01</v>
      </c>
      <c r="C40" s="87" t="s">
        <v>42</v>
      </c>
      <c r="D40" s="95">
        <f t="shared" si="0"/>
        <v>11564</v>
      </c>
      <c r="E40" s="88">
        <v>115.64</v>
      </c>
    </row>
    <row r="41" spans="1:5" s="81" customFormat="1" ht="15" x14ac:dyDescent="0.25">
      <c r="A41" s="84" t="s">
        <v>184</v>
      </c>
      <c r="B41" s="91">
        <v>0.5</v>
      </c>
      <c r="C41" s="87" t="s">
        <v>33</v>
      </c>
      <c r="D41" s="95">
        <f t="shared" si="0"/>
        <v>229.9</v>
      </c>
      <c r="E41" s="88">
        <v>114.95</v>
      </c>
    </row>
    <row r="42" spans="1:5" s="81" customFormat="1" ht="30" x14ac:dyDescent="0.25">
      <c r="A42" s="84" t="s">
        <v>185</v>
      </c>
      <c r="B42" s="90">
        <v>5.7000000000000002E-2</v>
      </c>
      <c r="C42" s="87" t="s">
        <v>33</v>
      </c>
      <c r="D42" s="95">
        <f t="shared" si="0"/>
        <v>45414.385964912275</v>
      </c>
      <c r="E42" s="88">
        <v>2588.62</v>
      </c>
    </row>
    <row r="43" spans="1:5" s="81" customFormat="1" ht="30" x14ac:dyDescent="0.25">
      <c r="A43" s="84" t="s">
        <v>186</v>
      </c>
      <c r="B43" s="88">
        <v>0.05</v>
      </c>
      <c r="C43" s="87" t="s">
        <v>38</v>
      </c>
      <c r="D43" s="95">
        <f t="shared" si="0"/>
        <v>101571</v>
      </c>
      <c r="E43" s="88">
        <v>5078.55</v>
      </c>
    </row>
    <row r="44" spans="1:5" s="81" customFormat="1" ht="30" x14ac:dyDescent="0.25">
      <c r="A44" s="84" t="s">
        <v>187</v>
      </c>
      <c r="B44" s="88">
        <v>0.01</v>
      </c>
      <c r="C44" s="87" t="s">
        <v>42</v>
      </c>
      <c r="D44" s="95">
        <f t="shared" si="0"/>
        <v>119485.99999999999</v>
      </c>
      <c r="E44" s="88">
        <v>1194.8599999999999</v>
      </c>
    </row>
    <row r="45" spans="1:5" s="81" customFormat="1" ht="30" x14ac:dyDescent="0.25">
      <c r="A45" s="84" t="s">
        <v>188</v>
      </c>
      <c r="B45" s="88">
        <v>0.05</v>
      </c>
      <c r="C45" s="87" t="s">
        <v>42</v>
      </c>
      <c r="D45" s="95">
        <f t="shared" si="0"/>
        <v>5860</v>
      </c>
      <c r="E45" s="88">
        <v>293</v>
      </c>
    </row>
    <row r="46" spans="1:5" s="81" customFormat="1" ht="30" x14ac:dyDescent="0.25">
      <c r="A46" s="84" t="s">
        <v>189</v>
      </c>
      <c r="B46" s="88">
        <v>0.04</v>
      </c>
      <c r="C46" s="87" t="s">
        <v>38</v>
      </c>
      <c r="D46" s="95">
        <f t="shared" si="0"/>
        <v>37660.5</v>
      </c>
      <c r="E46" s="88">
        <v>1506.42</v>
      </c>
    </row>
    <row r="47" spans="1:5" s="83" customFormat="1" ht="14.25" x14ac:dyDescent="0.2">
      <c r="A47" s="82" t="s">
        <v>27</v>
      </c>
      <c r="B47" s="92"/>
      <c r="C47" s="92"/>
      <c r="D47" s="92"/>
      <c r="E47" s="92"/>
    </row>
    <row r="48" spans="1:5" s="81" customFormat="1" ht="15" x14ac:dyDescent="0.25">
      <c r="A48" s="84" t="s">
        <v>190</v>
      </c>
      <c r="B48" s="87" t="s">
        <v>193</v>
      </c>
      <c r="C48" s="87" t="s">
        <v>33</v>
      </c>
      <c r="D48" s="88">
        <f>E48</f>
        <v>36242.1</v>
      </c>
      <c r="E48" s="88">
        <v>36242.1</v>
      </c>
    </row>
    <row r="49" spans="1:5" s="81" customFormat="1" ht="30" x14ac:dyDescent="0.25">
      <c r="A49" s="84" t="s">
        <v>191</v>
      </c>
      <c r="B49" s="87" t="s">
        <v>49</v>
      </c>
      <c r="C49" s="87" t="s">
        <v>31</v>
      </c>
      <c r="D49" s="88">
        <f>E49</f>
        <v>902.31</v>
      </c>
      <c r="E49" s="88">
        <v>902.31</v>
      </c>
    </row>
    <row r="50" spans="1:5" ht="14.25" x14ac:dyDescent="0.2">
      <c r="A50" s="85" t="s">
        <v>30</v>
      </c>
      <c r="B50" s="93"/>
      <c r="C50" s="94"/>
      <c r="D50" s="93"/>
      <c r="E50" s="93"/>
    </row>
    <row r="51" spans="1:5" ht="15" x14ac:dyDescent="0.2">
      <c r="A51" s="86" t="s">
        <v>30</v>
      </c>
      <c r="B51" s="42" t="s">
        <v>48</v>
      </c>
      <c r="C51" s="21" t="s">
        <v>31</v>
      </c>
      <c r="D51" s="42">
        <f>E51</f>
        <v>11641.23</v>
      </c>
      <c r="E51" s="42">
        <f>SUM(E7:E49)*10%</f>
        <v>11641.23</v>
      </c>
    </row>
    <row r="52" spans="1:5" ht="14.25" x14ac:dyDescent="0.2">
      <c r="A52" s="23" t="s">
        <v>51</v>
      </c>
      <c r="B52" s="24"/>
      <c r="C52" s="48"/>
      <c r="D52" s="24"/>
      <c r="E52" s="25">
        <f>SUM(E7:E51)</f>
        <v>128053.52999999998</v>
      </c>
    </row>
    <row r="54" spans="1:5" ht="15" customHeight="1" x14ac:dyDescent="0.2">
      <c r="A54" s="209" t="s">
        <v>196</v>
      </c>
      <c r="B54" s="209"/>
      <c r="C54" s="209"/>
      <c r="D54" s="209"/>
      <c r="E54" s="209"/>
    </row>
    <row r="55" spans="1:5" ht="15" customHeight="1" x14ac:dyDescent="0.2">
      <c r="A55" s="209"/>
      <c r="B55" s="209"/>
      <c r="C55" s="209"/>
      <c r="D55" s="209"/>
      <c r="E55" s="209"/>
    </row>
    <row r="56" spans="1:5" ht="15" customHeight="1" x14ac:dyDescent="0.2">
      <c r="A56" s="210" t="s">
        <v>58</v>
      </c>
      <c r="B56" s="210"/>
      <c r="C56" s="210"/>
      <c r="D56" s="210"/>
      <c r="E56" s="210"/>
    </row>
    <row r="57" spans="1:5" ht="15" customHeight="1" x14ac:dyDescent="0.2">
      <c r="A57" s="210" t="s">
        <v>59</v>
      </c>
      <c r="B57" s="210"/>
      <c r="C57" s="210"/>
      <c r="D57" s="210"/>
      <c r="E57" s="210"/>
    </row>
    <row r="58" spans="1:5" ht="15" customHeight="1" x14ac:dyDescent="0.2">
      <c r="A58" s="212" t="s">
        <v>194</v>
      </c>
      <c r="B58" s="212"/>
      <c r="C58" s="212"/>
      <c r="D58" s="212"/>
      <c r="E58" s="212"/>
    </row>
    <row r="59" spans="1:5" ht="15" customHeight="1" x14ac:dyDescent="0.2">
      <c r="A59" s="212"/>
      <c r="B59" s="212"/>
      <c r="C59" s="212"/>
      <c r="D59" s="212"/>
      <c r="E59" s="212"/>
    </row>
    <row r="60" spans="1:5" ht="15" customHeight="1" x14ac:dyDescent="0.2">
      <c r="A60" s="213"/>
      <c r="B60" s="213"/>
      <c r="C60" s="213"/>
      <c r="D60" s="213"/>
      <c r="E60" s="213"/>
    </row>
    <row r="61" spans="1:5" ht="15" x14ac:dyDescent="0.2">
      <c r="A61" s="12"/>
      <c r="B61" s="96"/>
      <c r="C61" s="96"/>
      <c r="D61" s="97"/>
      <c r="E61" s="96"/>
    </row>
    <row r="62" spans="1:5" ht="15" customHeight="1" x14ac:dyDescent="0.2">
      <c r="A62" s="4" t="s">
        <v>52</v>
      </c>
      <c r="B62" s="14"/>
      <c r="C62" s="14"/>
      <c r="D62" s="98"/>
      <c r="E62" s="14"/>
    </row>
    <row r="63" spans="1:5" ht="15" x14ac:dyDescent="0.2">
      <c r="A63" s="4"/>
      <c r="B63" s="14"/>
      <c r="C63" s="14" t="s">
        <v>47</v>
      </c>
      <c r="D63" s="98" t="s">
        <v>47</v>
      </c>
      <c r="E63" s="14"/>
    </row>
    <row r="64" spans="1:5" ht="15" customHeight="1" x14ac:dyDescent="0.2">
      <c r="A64" s="214" t="s">
        <v>195</v>
      </c>
      <c r="B64" s="214"/>
      <c r="C64" s="211" t="s">
        <v>56</v>
      </c>
      <c r="D64" s="211"/>
      <c r="E64" s="14"/>
    </row>
    <row r="65" spans="1:5" ht="15" customHeight="1" x14ac:dyDescent="0.2">
      <c r="A65" s="211" t="s">
        <v>78</v>
      </c>
      <c r="B65" s="211"/>
      <c r="C65" s="211" t="s">
        <v>53</v>
      </c>
      <c r="D65" s="211"/>
      <c r="E65" s="14"/>
    </row>
    <row r="66" spans="1:5" ht="15" customHeight="1" x14ac:dyDescent="0.2">
      <c r="A66" s="4"/>
      <c r="B66" s="14"/>
      <c r="C66" s="14"/>
      <c r="D66" s="98"/>
      <c r="E66" s="14"/>
    </row>
    <row r="67" spans="1:5" ht="15" customHeight="1" x14ac:dyDescent="0.2">
      <c r="A67" s="214" t="s">
        <v>55</v>
      </c>
      <c r="B67" s="214"/>
      <c r="C67" s="211" t="s">
        <v>56</v>
      </c>
      <c r="D67" s="211"/>
      <c r="E67" s="14"/>
    </row>
    <row r="68" spans="1:5" ht="15" x14ac:dyDescent="0.2">
      <c r="A68" s="99" t="s">
        <v>54</v>
      </c>
      <c r="B68" s="14"/>
      <c r="C68" s="211" t="s">
        <v>53</v>
      </c>
      <c r="D68" s="211"/>
      <c r="E68" s="14"/>
    </row>
  </sheetData>
  <mergeCells count="15">
    <mergeCell ref="C68:D68"/>
    <mergeCell ref="A58:E59"/>
    <mergeCell ref="A60:E60"/>
    <mergeCell ref="C64:D64"/>
    <mergeCell ref="A65:B65"/>
    <mergeCell ref="C65:D65"/>
    <mergeCell ref="A67:B67"/>
    <mergeCell ref="C67:D67"/>
    <mergeCell ref="A64:B64"/>
    <mergeCell ref="A54:E55"/>
    <mergeCell ref="A56:E56"/>
    <mergeCell ref="A57:E57"/>
    <mergeCell ref="A1:E1"/>
    <mergeCell ref="A2:E2"/>
    <mergeCell ref="D3:E3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sqref="A1:F1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84" t="s">
        <v>256</v>
      </c>
      <c r="B1" s="184"/>
      <c r="C1" s="184"/>
      <c r="D1" s="184"/>
      <c r="E1" s="184"/>
      <c r="F1" s="184"/>
    </row>
    <row r="2" spans="1:19" s="2" customFormat="1" x14ac:dyDescent="0.25">
      <c r="A2" s="49"/>
      <c r="B2" s="49"/>
      <c r="C2" s="49"/>
      <c r="D2" s="49"/>
      <c r="E2" s="49"/>
      <c r="F2" s="49"/>
    </row>
    <row r="3" spans="1:19" s="2" customFormat="1" ht="19.5" customHeight="1" x14ac:dyDescent="0.25">
      <c r="A3" s="50" t="s">
        <v>257</v>
      </c>
      <c r="B3" s="50"/>
      <c r="C3" s="50"/>
      <c r="D3" s="50"/>
      <c r="E3" s="50"/>
      <c r="F3" s="51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</row>
    <row r="4" spans="1:19" s="2" customFormat="1" ht="19.5" customHeight="1" x14ac:dyDescent="0.25">
      <c r="A4" s="50"/>
      <c r="B4" s="50"/>
      <c r="C4" s="50"/>
      <c r="D4" s="50"/>
      <c r="E4" s="50"/>
      <c r="F4" s="51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</row>
    <row r="5" spans="1:19" s="2" customFormat="1" ht="36.75" customHeight="1" x14ac:dyDescent="0.25">
      <c r="A5" s="191" t="s">
        <v>127</v>
      </c>
      <c r="B5" s="191"/>
      <c r="C5" s="191"/>
      <c r="D5" s="191"/>
      <c r="E5" s="191"/>
      <c r="F5" s="191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</row>
    <row r="6" spans="1:19" s="62" customFormat="1" ht="27.75" customHeight="1" x14ac:dyDescent="0.25">
      <c r="A6" s="108" t="s">
        <v>128</v>
      </c>
      <c r="B6" s="109">
        <v>2</v>
      </c>
      <c r="C6" s="108" t="s">
        <v>129</v>
      </c>
      <c r="D6" s="135">
        <v>877.1</v>
      </c>
      <c r="E6" s="108" t="s">
        <v>130</v>
      </c>
      <c r="F6" s="111">
        <v>823.6</v>
      </c>
      <c r="G6" s="53"/>
      <c r="H6" s="55"/>
      <c r="I6" s="56"/>
      <c r="J6" s="57"/>
      <c r="K6" s="58"/>
      <c r="L6" s="59"/>
      <c r="M6" s="59"/>
      <c r="N6" s="59"/>
      <c r="O6" s="59"/>
      <c r="P6" s="60"/>
      <c r="Q6" s="192"/>
      <c r="R6" s="193"/>
      <c r="S6" s="61"/>
    </row>
    <row r="7" spans="1:19" s="64" customFormat="1" ht="32.25" customHeight="1" x14ac:dyDescent="0.25">
      <c r="A7" s="108" t="s">
        <v>131</v>
      </c>
      <c r="B7" s="109">
        <v>2</v>
      </c>
      <c r="C7" s="108" t="s">
        <v>132</v>
      </c>
      <c r="D7" s="135">
        <v>0</v>
      </c>
      <c r="E7" s="108" t="s">
        <v>133</v>
      </c>
      <c r="F7" s="111">
        <v>531.4</v>
      </c>
      <c r="G7" s="53"/>
      <c r="H7" s="55"/>
      <c r="I7" s="56"/>
      <c r="J7" s="57"/>
      <c r="K7" s="58"/>
      <c r="L7" s="59"/>
      <c r="M7" s="59"/>
      <c r="N7" s="59"/>
      <c r="O7" s="59"/>
      <c r="P7" s="60"/>
      <c r="Q7" s="192"/>
      <c r="R7" s="194"/>
      <c r="S7" s="63"/>
    </row>
    <row r="8" spans="1:19" s="64" customFormat="1" ht="48" customHeight="1" x14ac:dyDescent="0.25">
      <c r="A8" s="113" t="s">
        <v>134</v>
      </c>
      <c r="B8" s="109">
        <v>12</v>
      </c>
      <c r="C8" s="108" t="s">
        <v>135</v>
      </c>
      <c r="D8" s="111">
        <v>77</v>
      </c>
      <c r="E8" s="108" t="s">
        <v>136</v>
      </c>
      <c r="F8" s="111">
        <v>137.4</v>
      </c>
      <c r="G8" s="53"/>
      <c r="H8" s="55"/>
      <c r="I8" s="56"/>
      <c r="J8" s="57"/>
      <c r="K8" s="112"/>
      <c r="L8" s="59"/>
      <c r="M8" s="59"/>
      <c r="N8" s="59"/>
      <c r="O8" s="59"/>
      <c r="P8" s="60"/>
      <c r="Q8" s="192"/>
      <c r="R8" s="193"/>
      <c r="S8" s="63"/>
    </row>
    <row r="9" spans="1:19" s="64" customFormat="1" ht="33.75" customHeight="1" x14ac:dyDescent="0.25">
      <c r="A9" s="65"/>
      <c r="B9" s="57"/>
      <c r="C9" s="54"/>
      <c r="D9" s="67"/>
      <c r="E9" s="68"/>
      <c r="F9" s="69"/>
      <c r="G9" s="53"/>
      <c r="H9" s="55"/>
      <c r="I9" s="56"/>
      <c r="J9" s="57"/>
      <c r="K9" s="112"/>
      <c r="L9" s="59"/>
      <c r="M9" s="59"/>
      <c r="N9" s="59"/>
      <c r="O9" s="59"/>
      <c r="P9" s="53"/>
      <c r="Q9" s="112"/>
      <c r="R9" s="113"/>
      <c r="S9" s="71"/>
    </row>
    <row r="10" spans="1:19" s="74" customFormat="1" ht="15" customHeight="1" thickBot="1" x14ac:dyDescent="0.3">
      <c r="A10" s="72"/>
      <c r="B10" s="72"/>
      <c r="C10" s="72"/>
      <c r="D10" s="72"/>
      <c r="E10" s="72"/>
      <c r="F10" s="114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4" customFormat="1" ht="30" customHeight="1" x14ac:dyDescent="0.25">
      <c r="A11" s="195" t="s">
        <v>137</v>
      </c>
      <c r="B11" s="196"/>
      <c r="C11" s="196"/>
      <c r="D11" s="196"/>
      <c r="E11" s="197"/>
      <c r="F11" s="75" t="s">
        <v>138</v>
      </c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</row>
    <row r="12" spans="1:19" s="103" customFormat="1" ht="30" customHeight="1" x14ac:dyDescent="0.25">
      <c r="A12" s="201" t="s">
        <v>139</v>
      </c>
      <c r="B12" s="202"/>
      <c r="C12" s="202"/>
      <c r="D12" s="202"/>
      <c r="E12" s="203"/>
      <c r="F12" s="104">
        <v>30901.900000000009</v>
      </c>
      <c r="G12" s="105"/>
    </row>
    <row r="13" spans="1:19" s="103" customFormat="1" ht="30" customHeight="1" x14ac:dyDescent="0.25">
      <c r="A13" s="201" t="s">
        <v>140</v>
      </c>
      <c r="B13" s="202"/>
      <c r="C13" s="202"/>
      <c r="D13" s="202"/>
      <c r="E13" s="203"/>
      <c r="F13" s="104">
        <v>8760.6100000000151</v>
      </c>
    </row>
    <row r="14" spans="1:19" s="103" customFormat="1" ht="30" customHeight="1" x14ac:dyDescent="0.25">
      <c r="A14" s="201" t="s">
        <v>141</v>
      </c>
      <c r="B14" s="202"/>
      <c r="C14" s="202"/>
      <c r="D14" s="202"/>
      <c r="E14" s="203"/>
      <c r="F14" s="106">
        <f>SUM(F15:F17)</f>
        <v>131775.51999999999</v>
      </c>
    </row>
    <row r="15" spans="1:19" s="74" customFormat="1" ht="28.5" customHeight="1" x14ac:dyDescent="0.25">
      <c r="A15" s="188" t="s">
        <v>142</v>
      </c>
      <c r="B15" s="189"/>
      <c r="C15" s="189"/>
      <c r="D15" s="189"/>
      <c r="E15" s="190"/>
      <c r="F15" s="100">
        <f>133941.93-2166.41</f>
        <v>131775.51999999999</v>
      </c>
    </row>
    <row r="16" spans="1:19" s="74" customFormat="1" ht="24.75" hidden="1" customHeight="1" x14ac:dyDescent="0.25">
      <c r="A16" s="188" t="s">
        <v>143</v>
      </c>
      <c r="B16" s="189"/>
      <c r="C16" s="189"/>
      <c r="D16" s="189"/>
      <c r="E16" s="190"/>
      <c r="F16" s="100"/>
    </row>
    <row r="17" spans="1:19" s="74" customFormat="1" ht="30" hidden="1" customHeight="1" x14ac:dyDescent="0.25">
      <c r="A17" s="188" t="s">
        <v>144</v>
      </c>
      <c r="B17" s="189"/>
      <c r="C17" s="189"/>
      <c r="D17" s="189"/>
      <c r="E17" s="190"/>
      <c r="F17" s="100"/>
    </row>
    <row r="18" spans="1:19" s="103" customFormat="1" ht="30" customHeight="1" x14ac:dyDescent="0.25">
      <c r="A18" s="201" t="s">
        <v>145</v>
      </c>
      <c r="B18" s="202"/>
      <c r="C18" s="202"/>
      <c r="D18" s="202"/>
      <c r="E18" s="203"/>
      <c r="F18" s="106">
        <f>SUM(F19:F21)</f>
        <v>116795.58</v>
      </c>
    </row>
    <row r="19" spans="1:19" s="74" customFormat="1" ht="24.75" customHeight="1" x14ac:dyDescent="0.25">
      <c r="A19" s="188" t="s">
        <v>142</v>
      </c>
      <c r="B19" s="189"/>
      <c r="C19" s="189"/>
      <c r="D19" s="189"/>
      <c r="E19" s="190"/>
      <c r="F19" s="100">
        <v>116795.58</v>
      </c>
    </row>
    <row r="20" spans="1:19" s="74" customFormat="1" ht="25.5" hidden="1" customHeight="1" x14ac:dyDescent="0.25">
      <c r="A20" s="188" t="s">
        <v>143</v>
      </c>
      <c r="B20" s="189"/>
      <c r="C20" s="189"/>
      <c r="D20" s="189"/>
      <c r="E20" s="190"/>
      <c r="F20" s="100"/>
    </row>
    <row r="21" spans="1:19" s="77" customFormat="1" ht="21.75" hidden="1" customHeight="1" x14ac:dyDescent="0.2">
      <c r="A21" s="188" t="s">
        <v>144</v>
      </c>
      <c r="B21" s="189"/>
      <c r="C21" s="189"/>
      <c r="D21" s="189"/>
      <c r="E21" s="190"/>
      <c r="F21" s="100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</row>
    <row r="22" spans="1:19" s="77" customFormat="1" ht="30" customHeight="1" x14ac:dyDescent="0.2">
      <c r="A22" s="215" t="s">
        <v>146</v>
      </c>
      <c r="B22" s="216"/>
      <c r="C22" s="216"/>
      <c r="D22" s="216"/>
      <c r="E22" s="217"/>
      <c r="F22" s="136">
        <f>F12+F18</f>
        <v>147697.48000000001</v>
      </c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</row>
    <row r="23" spans="1:19" s="107" customFormat="1" ht="30" customHeight="1" x14ac:dyDescent="0.25">
      <c r="A23" s="201" t="s">
        <v>147</v>
      </c>
      <c r="B23" s="202"/>
      <c r="C23" s="202"/>
      <c r="D23" s="202"/>
      <c r="E23" s="203"/>
      <c r="F23" s="106">
        <f>Лист3!E67</f>
        <v>118249.94500000001</v>
      </c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</row>
    <row r="24" spans="1:19" s="107" customFormat="1" ht="30" customHeight="1" x14ac:dyDescent="0.25">
      <c r="A24" s="201" t="s">
        <v>148</v>
      </c>
      <c r="B24" s="202"/>
      <c r="C24" s="202"/>
      <c r="D24" s="202"/>
      <c r="E24" s="203"/>
      <c r="F24" s="106">
        <f>F22-F23</f>
        <v>29447.535000000003</v>
      </c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</row>
    <row r="25" spans="1:19" s="107" customFormat="1" ht="30" customHeight="1" x14ac:dyDescent="0.25">
      <c r="A25" s="201" t="s">
        <v>149</v>
      </c>
      <c r="B25" s="202"/>
      <c r="C25" s="202"/>
      <c r="D25" s="202"/>
      <c r="E25" s="203"/>
      <c r="F25" s="104">
        <f>F13+F14-F18</f>
        <v>23740.550000000003</v>
      </c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</row>
    <row r="26" spans="1:19" s="77" customFormat="1" ht="11.45" customHeight="1" x14ac:dyDescent="0.25">
      <c r="A26" s="78"/>
      <c r="B26" s="78"/>
      <c r="C26" s="78"/>
      <c r="D26" s="78"/>
      <c r="E26" s="78"/>
      <c r="F26" s="78"/>
    </row>
    <row r="27" spans="1:19" s="79" customFormat="1" ht="64.5" customHeight="1" x14ac:dyDescent="0.2">
      <c r="A27" s="204" t="s">
        <v>150</v>
      </c>
      <c r="B27" s="204"/>
      <c r="C27" s="204"/>
      <c r="D27" s="204"/>
    </row>
    <row r="28" spans="1:19" s="2" customFormat="1" ht="21.75" customHeight="1" x14ac:dyDescent="0.25">
      <c r="A28" s="208" t="s">
        <v>151</v>
      </c>
      <c r="B28" s="208"/>
      <c r="C28" s="208"/>
      <c r="D28" s="208"/>
    </row>
    <row r="29" spans="1:19" s="2" customFormat="1" ht="22.5" customHeight="1" x14ac:dyDescent="0.25">
      <c r="A29" s="204" t="s">
        <v>72</v>
      </c>
      <c r="B29" s="204"/>
      <c r="C29" s="204"/>
      <c r="D29" s="204"/>
    </row>
    <row r="30" spans="1:19" s="2" customFormat="1" ht="22.5" customHeight="1" x14ac:dyDescent="0.25">
      <c r="A30" s="204" t="s">
        <v>73</v>
      </c>
      <c r="B30" s="204"/>
      <c r="C30" s="204"/>
      <c r="D30" s="49"/>
    </row>
  </sheetData>
  <mergeCells count="24">
    <mergeCell ref="A11:E11"/>
    <mergeCell ref="A1:F1"/>
    <mergeCell ref="A5:F5"/>
    <mergeCell ref="Q6:R6"/>
    <mergeCell ref="Q7:R7"/>
    <mergeCell ref="Q8:R8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30:C30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view="pageBreakPreview" topLeftCell="A37" zoomScale="60" zoomScaleNormal="100" workbookViewId="0">
      <selection activeCell="A65" sqref="A65:XFD66"/>
    </sheetView>
  </sheetViews>
  <sheetFormatPr defaultRowHeight="15" x14ac:dyDescent="0.25"/>
  <cols>
    <col min="1" max="1" width="52.42578125" style="81" customWidth="1"/>
    <col min="2" max="2" width="13.85546875" style="126" customWidth="1"/>
    <col min="3" max="3" width="13.42578125" style="127" customWidth="1"/>
    <col min="4" max="4" width="17.5703125" style="126" customWidth="1"/>
    <col min="5" max="5" width="14.7109375" style="126" customWidth="1"/>
    <col min="6" max="255" width="9.140625" style="81"/>
    <col min="256" max="256" width="8.7109375" style="81" customWidth="1"/>
    <col min="257" max="257" width="31.5703125" style="81" customWidth="1"/>
    <col min="258" max="258" width="13.85546875" style="81" customWidth="1"/>
    <col min="259" max="259" width="19.140625" style="81" customWidth="1"/>
    <col min="260" max="260" width="17.5703125" style="81" customWidth="1"/>
    <col min="261" max="261" width="14.7109375" style="81" customWidth="1"/>
    <col min="262" max="511" width="9.140625" style="81"/>
    <col min="512" max="512" width="8.7109375" style="81" customWidth="1"/>
    <col min="513" max="513" width="31.5703125" style="81" customWidth="1"/>
    <col min="514" max="514" width="13.85546875" style="81" customWidth="1"/>
    <col min="515" max="515" width="19.140625" style="81" customWidth="1"/>
    <col min="516" max="516" width="17.5703125" style="81" customWidth="1"/>
    <col min="517" max="517" width="14.7109375" style="81" customWidth="1"/>
    <col min="518" max="767" width="9.140625" style="81"/>
    <col min="768" max="768" width="8.7109375" style="81" customWidth="1"/>
    <col min="769" max="769" width="31.5703125" style="81" customWidth="1"/>
    <col min="770" max="770" width="13.85546875" style="81" customWidth="1"/>
    <col min="771" max="771" width="19.140625" style="81" customWidth="1"/>
    <col min="772" max="772" width="17.5703125" style="81" customWidth="1"/>
    <col min="773" max="773" width="14.7109375" style="81" customWidth="1"/>
    <col min="774" max="1023" width="9.140625" style="81"/>
    <col min="1024" max="1024" width="8.7109375" style="81" customWidth="1"/>
    <col min="1025" max="1025" width="31.5703125" style="81" customWidth="1"/>
    <col min="1026" max="1026" width="13.85546875" style="81" customWidth="1"/>
    <col min="1027" max="1027" width="19.140625" style="81" customWidth="1"/>
    <col min="1028" max="1028" width="17.5703125" style="81" customWidth="1"/>
    <col min="1029" max="1029" width="14.7109375" style="81" customWidth="1"/>
    <col min="1030" max="1279" width="9.140625" style="81"/>
    <col min="1280" max="1280" width="8.7109375" style="81" customWidth="1"/>
    <col min="1281" max="1281" width="31.5703125" style="81" customWidth="1"/>
    <col min="1282" max="1282" width="13.85546875" style="81" customWidth="1"/>
    <col min="1283" max="1283" width="19.140625" style="81" customWidth="1"/>
    <col min="1284" max="1284" width="17.5703125" style="81" customWidth="1"/>
    <col min="1285" max="1285" width="14.7109375" style="81" customWidth="1"/>
    <col min="1286" max="1535" width="9.140625" style="81"/>
    <col min="1536" max="1536" width="8.7109375" style="81" customWidth="1"/>
    <col min="1537" max="1537" width="31.5703125" style="81" customWidth="1"/>
    <col min="1538" max="1538" width="13.85546875" style="81" customWidth="1"/>
    <col min="1539" max="1539" width="19.140625" style="81" customWidth="1"/>
    <col min="1540" max="1540" width="17.5703125" style="81" customWidth="1"/>
    <col min="1541" max="1541" width="14.7109375" style="81" customWidth="1"/>
    <col min="1542" max="1791" width="9.140625" style="81"/>
    <col min="1792" max="1792" width="8.7109375" style="81" customWidth="1"/>
    <col min="1793" max="1793" width="31.5703125" style="81" customWidth="1"/>
    <col min="1794" max="1794" width="13.85546875" style="81" customWidth="1"/>
    <col min="1795" max="1795" width="19.140625" style="81" customWidth="1"/>
    <col min="1796" max="1796" width="17.5703125" style="81" customWidth="1"/>
    <col min="1797" max="1797" width="14.7109375" style="81" customWidth="1"/>
    <col min="1798" max="2047" width="9.140625" style="81"/>
    <col min="2048" max="2048" width="8.7109375" style="81" customWidth="1"/>
    <col min="2049" max="2049" width="31.5703125" style="81" customWidth="1"/>
    <col min="2050" max="2050" width="13.85546875" style="81" customWidth="1"/>
    <col min="2051" max="2051" width="19.140625" style="81" customWidth="1"/>
    <col min="2052" max="2052" width="17.5703125" style="81" customWidth="1"/>
    <col min="2053" max="2053" width="14.7109375" style="81" customWidth="1"/>
    <col min="2054" max="2303" width="9.140625" style="81"/>
    <col min="2304" max="2304" width="8.7109375" style="81" customWidth="1"/>
    <col min="2305" max="2305" width="31.5703125" style="81" customWidth="1"/>
    <col min="2306" max="2306" width="13.85546875" style="81" customWidth="1"/>
    <col min="2307" max="2307" width="19.140625" style="81" customWidth="1"/>
    <col min="2308" max="2308" width="17.5703125" style="81" customWidth="1"/>
    <col min="2309" max="2309" width="14.7109375" style="81" customWidth="1"/>
    <col min="2310" max="2559" width="9.140625" style="81"/>
    <col min="2560" max="2560" width="8.7109375" style="81" customWidth="1"/>
    <col min="2561" max="2561" width="31.5703125" style="81" customWidth="1"/>
    <col min="2562" max="2562" width="13.85546875" style="81" customWidth="1"/>
    <col min="2563" max="2563" width="19.140625" style="81" customWidth="1"/>
    <col min="2564" max="2564" width="17.5703125" style="81" customWidth="1"/>
    <col min="2565" max="2565" width="14.7109375" style="81" customWidth="1"/>
    <col min="2566" max="2815" width="9.140625" style="81"/>
    <col min="2816" max="2816" width="8.7109375" style="81" customWidth="1"/>
    <col min="2817" max="2817" width="31.5703125" style="81" customWidth="1"/>
    <col min="2818" max="2818" width="13.85546875" style="81" customWidth="1"/>
    <col min="2819" max="2819" width="19.140625" style="81" customWidth="1"/>
    <col min="2820" max="2820" width="17.5703125" style="81" customWidth="1"/>
    <col min="2821" max="2821" width="14.7109375" style="81" customWidth="1"/>
    <col min="2822" max="3071" width="9.140625" style="81"/>
    <col min="3072" max="3072" width="8.7109375" style="81" customWidth="1"/>
    <col min="3073" max="3073" width="31.5703125" style="81" customWidth="1"/>
    <col min="3074" max="3074" width="13.85546875" style="81" customWidth="1"/>
    <col min="3075" max="3075" width="19.140625" style="81" customWidth="1"/>
    <col min="3076" max="3076" width="17.5703125" style="81" customWidth="1"/>
    <col min="3077" max="3077" width="14.7109375" style="81" customWidth="1"/>
    <col min="3078" max="3327" width="9.140625" style="81"/>
    <col min="3328" max="3328" width="8.7109375" style="81" customWidth="1"/>
    <col min="3329" max="3329" width="31.5703125" style="81" customWidth="1"/>
    <col min="3330" max="3330" width="13.85546875" style="81" customWidth="1"/>
    <col min="3331" max="3331" width="19.140625" style="81" customWidth="1"/>
    <col min="3332" max="3332" width="17.5703125" style="81" customWidth="1"/>
    <col min="3333" max="3333" width="14.7109375" style="81" customWidth="1"/>
    <col min="3334" max="3583" width="9.140625" style="81"/>
    <col min="3584" max="3584" width="8.7109375" style="81" customWidth="1"/>
    <col min="3585" max="3585" width="31.5703125" style="81" customWidth="1"/>
    <col min="3586" max="3586" width="13.85546875" style="81" customWidth="1"/>
    <col min="3587" max="3587" width="19.140625" style="81" customWidth="1"/>
    <col min="3588" max="3588" width="17.5703125" style="81" customWidth="1"/>
    <col min="3589" max="3589" width="14.7109375" style="81" customWidth="1"/>
    <col min="3590" max="3839" width="9.140625" style="81"/>
    <col min="3840" max="3840" width="8.7109375" style="81" customWidth="1"/>
    <col min="3841" max="3841" width="31.5703125" style="81" customWidth="1"/>
    <col min="3842" max="3842" width="13.85546875" style="81" customWidth="1"/>
    <col min="3843" max="3843" width="19.140625" style="81" customWidth="1"/>
    <col min="3844" max="3844" width="17.5703125" style="81" customWidth="1"/>
    <col min="3845" max="3845" width="14.7109375" style="81" customWidth="1"/>
    <col min="3846" max="4095" width="9.140625" style="81"/>
    <col min="4096" max="4096" width="8.7109375" style="81" customWidth="1"/>
    <col min="4097" max="4097" width="31.5703125" style="81" customWidth="1"/>
    <col min="4098" max="4098" width="13.85546875" style="81" customWidth="1"/>
    <col min="4099" max="4099" width="19.140625" style="81" customWidth="1"/>
    <col min="4100" max="4100" width="17.5703125" style="81" customWidth="1"/>
    <col min="4101" max="4101" width="14.7109375" style="81" customWidth="1"/>
    <col min="4102" max="4351" width="9.140625" style="81"/>
    <col min="4352" max="4352" width="8.7109375" style="81" customWidth="1"/>
    <col min="4353" max="4353" width="31.5703125" style="81" customWidth="1"/>
    <col min="4354" max="4354" width="13.85546875" style="81" customWidth="1"/>
    <col min="4355" max="4355" width="19.140625" style="81" customWidth="1"/>
    <col min="4356" max="4356" width="17.5703125" style="81" customWidth="1"/>
    <col min="4357" max="4357" width="14.7109375" style="81" customWidth="1"/>
    <col min="4358" max="4607" width="9.140625" style="81"/>
    <col min="4608" max="4608" width="8.7109375" style="81" customWidth="1"/>
    <col min="4609" max="4609" width="31.5703125" style="81" customWidth="1"/>
    <col min="4610" max="4610" width="13.85546875" style="81" customWidth="1"/>
    <col min="4611" max="4611" width="19.140625" style="81" customWidth="1"/>
    <col min="4612" max="4612" width="17.5703125" style="81" customWidth="1"/>
    <col min="4613" max="4613" width="14.7109375" style="81" customWidth="1"/>
    <col min="4614" max="4863" width="9.140625" style="81"/>
    <col min="4864" max="4864" width="8.7109375" style="81" customWidth="1"/>
    <col min="4865" max="4865" width="31.5703125" style="81" customWidth="1"/>
    <col min="4866" max="4866" width="13.85546875" style="81" customWidth="1"/>
    <col min="4867" max="4867" width="19.140625" style="81" customWidth="1"/>
    <col min="4868" max="4868" width="17.5703125" style="81" customWidth="1"/>
    <col min="4869" max="4869" width="14.7109375" style="81" customWidth="1"/>
    <col min="4870" max="5119" width="9.140625" style="81"/>
    <col min="5120" max="5120" width="8.7109375" style="81" customWidth="1"/>
    <col min="5121" max="5121" width="31.5703125" style="81" customWidth="1"/>
    <col min="5122" max="5122" width="13.85546875" style="81" customWidth="1"/>
    <col min="5123" max="5123" width="19.140625" style="81" customWidth="1"/>
    <col min="5124" max="5124" width="17.5703125" style="81" customWidth="1"/>
    <col min="5125" max="5125" width="14.7109375" style="81" customWidth="1"/>
    <col min="5126" max="5375" width="9.140625" style="81"/>
    <col min="5376" max="5376" width="8.7109375" style="81" customWidth="1"/>
    <col min="5377" max="5377" width="31.5703125" style="81" customWidth="1"/>
    <col min="5378" max="5378" width="13.85546875" style="81" customWidth="1"/>
    <col min="5379" max="5379" width="19.140625" style="81" customWidth="1"/>
    <col min="5380" max="5380" width="17.5703125" style="81" customWidth="1"/>
    <col min="5381" max="5381" width="14.7109375" style="81" customWidth="1"/>
    <col min="5382" max="5631" width="9.140625" style="81"/>
    <col min="5632" max="5632" width="8.7109375" style="81" customWidth="1"/>
    <col min="5633" max="5633" width="31.5703125" style="81" customWidth="1"/>
    <col min="5634" max="5634" width="13.85546875" style="81" customWidth="1"/>
    <col min="5635" max="5635" width="19.140625" style="81" customWidth="1"/>
    <col min="5636" max="5636" width="17.5703125" style="81" customWidth="1"/>
    <col min="5637" max="5637" width="14.7109375" style="81" customWidth="1"/>
    <col min="5638" max="5887" width="9.140625" style="81"/>
    <col min="5888" max="5888" width="8.7109375" style="81" customWidth="1"/>
    <col min="5889" max="5889" width="31.5703125" style="81" customWidth="1"/>
    <col min="5890" max="5890" width="13.85546875" style="81" customWidth="1"/>
    <col min="5891" max="5891" width="19.140625" style="81" customWidth="1"/>
    <col min="5892" max="5892" width="17.5703125" style="81" customWidth="1"/>
    <col min="5893" max="5893" width="14.7109375" style="81" customWidth="1"/>
    <col min="5894" max="6143" width="9.140625" style="81"/>
    <col min="6144" max="6144" width="8.7109375" style="81" customWidth="1"/>
    <col min="6145" max="6145" width="31.5703125" style="81" customWidth="1"/>
    <col min="6146" max="6146" width="13.85546875" style="81" customWidth="1"/>
    <col min="6147" max="6147" width="19.140625" style="81" customWidth="1"/>
    <col min="6148" max="6148" width="17.5703125" style="81" customWidth="1"/>
    <col min="6149" max="6149" width="14.7109375" style="81" customWidth="1"/>
    <col min="6150" max="6399" width="9.140625" style="81"/>
    <col min="6400" max="6400" width="8.7109375" style="81" customWidth="1"/>
    <col min="6401" max="6401" width="31.5703125" style="81" customWidth="1"/>
    <col min="6402" max="6402" width="13.85546875" style="81" customWidth="1"/>
    <col min="6403" max="6403" width="19.140625" style="81" customWidth="1"/>
    <col min="6404" max="6404" width="17.5703125" style="81" customWidth="1"/>
    <col min="6405" max="6405" width="14.7109375" style="81" customWidth="1"/>
    <col min="6406" max="6655" width="9.140625" style="81"/>
    <col min="6656" max="6656" width="8.7109375" style="81" customWidth="1"/>
    <col min="6657" max="6657" width="31.5703125" style="81" customWidth="1"/>
    <col min="6658" max="6658" width="13.85546875" style="81" customWidth="1"/>
    <col min="6659" max="6659" width="19.140625" style="81" customWidth="1"/>
    <col min="6660" max="6660" width="17.5703125" style="81" customWidth="1"/>
    <col min="6661" max="6661" width="14.7109375" style="81" customWidth="1"/>
    <col min="6662" max="6911" width="9.140625" style="81"/>
    <col min="6912" max="6912" width="8.7109375" style="81" customWidth="1"/>
    <col min="6913" max="6913" width="31.5703125" style="81" customWidth="1"/>
    <col min="6914" max="6914" width="13.85546875" style="81" customWidth="1"/>
    <col min="6915" max="6915" width="19.140625" style="81" customWidth="1"/>
    <col min="6916" max="6916" width="17.5703125" style="81" customWidth="1"/>
    <col min="6917" max="6917" width="14.7109375" style="81" customWidth="1"/>
    <col min="6918" max="7167" width="9.140625" style="81"/>
    <col min="7168" max="7168" width="8.7109375" style="81" customWidth="1"/>
    <col min="7169" max="7169" width="31.5703125" style="81" customWidth="1"/>
    <col min="7170" max="7170" width="13.85546875" style="81" customWidth="1"/>
    <col min="7171" max="7171" width="19.140625" style="81" customWidth="1"/>
    <col min="7172" max="7172" width="17.5703125" style="81" customWidth="1"/>
    <col min="7173" max="7173" width="14.7109375" style="81" customWidth="1"/>
    <col min="7174" max="7423" width="9.140625" style="81"/>
    <col min="7424" max="7424" width="8.7109375" style="81" customWidth="1"/>
    <col min="7425" max="7425" width="31.5703125" style="81" customWidth="1"/>
    <col min="7426" max="7426" width="13.85546875" style="81" customWidth="1"/>
    <col min="7427" max="7427" width="19.140625" style="81" customWidth="1"/>
    <col min="7428" max="7428" width="17.5703125" style="81" customWidth="1"/>
    <col min="7429" max="7429" width="14.7109375" style="81" customWidth="1"/>
    <col min="7430" max="7679" width="9.140625" style="81"/>
    <col min="7680" max="7680" width="8.7109375" style="81" customWidth="1"/>
    <col min="7681" max="7681" width="31.5703125" style="81" customWidth="1"/>
    <col min="7682" max="7682" width="13.85546875" style="81" customWidth="1"/>
    <col min="7683" max="7683" width="19.140625" style="81" customWidth="1"/>
    <col min="7684" max="7684" width="17.5703125" style="81" customWidth="1"/>
    <col min="7685" max="7685" width="14.7109375" style="81" customWidth="1"/>
    <col min="7686" max="7935" width="9.140625" style="81"/>
    <col min="7936" max="7936" width="8.7109375" style="81" customWidth="1"/>
    <col min="7937" max="7937" width="31.5703125" style="81" customWidth="1"/>
    <col min="7938" max="7938" width="13.85546875" style="81" customWidth="1"/>
    <col min="7939" max="7939" width="19.140625" style="81" customWidth="1"/>
    <col min="7940" max="7940" width="17.5703125" style="81" customWidth="1"/>
    <col min="7941" max="7941" width="14.7109375" style="81" customWidth="1"/>
    <col min="7942" max="8191" width="9.140625" style="81"/>
    <col min="8192" max="8192" width="8.7109375" style="81" customWidth="1"/>
    <col min="8193" max="8193" width="31.5703125" style="81" customWidth="1"/>
    <col min="8194" max="8194" width="13.85546875" style="81" customWidth="1"/>
    <col min="8195" max="8195" width="19.140625" style="81" customWidth="1"/>
    <col min="8196" max="8196" width="17.5703125" style="81" customWidth="1"/>
    <col min="8197" max="8197" width="14.7109375" style="81" customWidth="1"/>
    <col min="8198" max="8447" width="9.140625" style="81"/>
    <col min="8448" max="8448" width="8.7109375" style="81" customWidth="1"/>
    <col min="8449" max="8449" width="31.5703125" style="81" customWidth="1"/>
    <col min="8450" max="8450" width="13.85546875" style="81" customWidth="1"/>
    <col min="8451" max="8451" width="19.140625" style="81" customWidth="1"/>
    <col min="8452" max="8452" width="17.5703125" style="81" customWidth="1"/>
    <col min="8453" max="8453" width="14.7109375" style="81" customWidth="1"/>
    <col min="8454" max="8703" width="9.140625" style="81"/>
    <col min="8704" max="8704" width="8.7109375" style="81" customWidth="1"/>
    <col min="8705" max="8705" width="31.5703125" style="81" customWidth="1"/>
    <col min="8706" max="8706" width="13.85546875" style="81" customWidth="1"/>
    <col min="8707" max="8707" width="19.140625" style="81" customWidth="1"/>
    <col min="8708" max="8708" width="17.5703125" style="81" customWidth="1"/>
    <col min="8709" max="8709" width="14.7109375" style="81" customWidth="1"/>
    <col min="8710" max="8959" width="9.140625" style="81"/>
    <col min="8960" max="8960" width="8.7109375" style="81" customWidth="1"/>
    <col min="8961" max="8961" width="31.5703125" style="81" customWidth="1"/>
    <col min="8962" max="8962" width="13.85546875" style="81" customWidth="1"/>
    <col min="8963" max="8963" width="19.140625" style="81" customWidth="1"/>
    <col min="8964" max="8964" width="17.5703125" style="81" customWidth="1"/>
    <col min="8965" max="8965" width="14.7109375" style="81" customWidth="1"/>
    <col min="8966" max="9215" width="9.140625" style="81"/>
    <col min="9216" max="9216" width="8.7109375" style="81" customWidth="1"/>
    <col min="9217" max="9217" width="31.5703125" style="81" customWidth="1"/>
    <col min="9218" max="9218" width="13.85546875" style="81" customWidth="1"/>
    <col min="9219" max="9219" width="19.140625" style="81" customWidth="1"/>
    <col min="9220" max="9220" width="17.5703125" style="81" customWidth="1"/>
    <col min="9221" max="9221" width="14.7109375" style="81" customWidth="1"/>
    <col min="9222" max="9471" width="9.140625" style="81"/>
    <col min="9472" max="9472" width="8.7109375" style="81" customWidth="1"/>
    <col min="9473" max="9473" width="31.5703125" style="81" customWidth="1"/>
    <col min="9474" max="9474" width="13.85546875" style="81" customWidth="1"/>
    <col min="9475" max="9475" width="19.140625" style="81" customWidth="1"/>
    <col min="9476" max="9476" width="17.5703125" style="81" customWidth="1"/>
    <col min="9477" max="9477" width="14.7109375" style="81" customWidth="1"/>
    <col min="9478" max="9727" width="9.140625" style="81"/>
    <col min="9728" max="9728" width="8.7109375" style="81" customWidth="1"/>
    <col min="9729" max="9729" width="31.5703125" style="81" customWidth="1"/>
    <col min="9730" max="9730" width="13.85546875" style="81" customWidth="1"/>
    <col min="9731" max="9731" width="19.140625" style="81" customWidth="1"/>
    <col min="9732" max="9732" width="17.5703125" style="81" customWidth="1"/>
    <col min="9733" max="9733" width="14.7109375" style="81" customWidth="1"/>
    <col min="9734" max="9983" width="9.140625" style="81"/>
    <col min="9984" max="9984" width="8.7109375" style="81" customWidth="1"/>
    <col min="9985" max="9985" width="31.5703125" style="81" customWidth="1"/>
    <col min="9986" max="9986" width="13.85546875" style="81" customWidth="1"/>
    <col min="9987" max="9987" width="19.140625" style="81" customWidth="1"/>
    <col min="9988" max="9988" width="17.5703125" style="81" customWidth="1"/>
    <col min="9989" max="9989" width="14.7109375" style="81" customWidth="1"/>
    <col min="9990" max="10239" width="9.140625" style="81"/>
    <col min="10240" max="10240" width="8.7109375" style="81" customWidth="1"/>
    <col min="10241" max="10241" width="31.5703125" style="81" customWidth="1"/>
    <col min="10242" max="10242" width="13.85546875" style="81" customWidth="1"/>
    <col min="10243" max="10243" width="19.140625" style="81" customWidth="1"/>
    <col min="10244" max="10244" width="17.5703125" style="81" customWidth="1"/>
    <col min="10245" max="10245" width="14.7109375" style="81" customWidth="1"/>
    <col min="10246" max="10495" width="9.140625" style="81"/>
    <col min="10496" max="10496" width="8.7109375" style="81" customWidth="1"/>
    <col min="10497" max="10497" width="31.5703125" style="81" customWidth="1"/>
    <col min="10498" max="10498" width="13.85546875" style="81" customWidth="1"/>
    <col min="10499" max="10499" width="19.140625" style="81" customWidth="1"/>
    <col min="10500" max="10500" width="17.5703125" style="81" customWidth="1"/>
    <col min="10501" max="10501" width="14.7109375" style="81" customWidth="1"/>
    <col min="10502" max="10751" width="9.140625" style="81"/>
    <col min="10752" max="10752" width="8.7109375" style="81" customWidth="1"/>
    <col min="10753" max="10753" width="31.5703125" style="81" customWidth="1"/>
    <col min="10754" max="10754" width="13.85546875" style="81" customWidth="1"/>
    <col min="10755" max="10755" width="19.140625" style="81" customWidth="1"/>
    <col min="10756" max="10756" width="17.5703125" style="81" customWidth="1"/>
    <col min="10757" max="10757" width="14.7109375" style="81" customWidth="1"/>
    <col min="10758" max="11007" width="9.140625" style="81"/>
    <col min="11008" max="11008" width="8.7109375" style="81" customWidth="1"/>
    <col min="11009" max="11009" width="31.5703125" style="81" customWidth="1"/>
    <col min="11010" max="11010" width="13.85546875" style="81" customWidth="1"/>
    <col min="11011" max="11011" width="19.140625" style="81" customWidth="1"/>
    <col min="11012" max="11012" width="17.5703125" style="81" customWidth="1"/>
    <col min="11013" max="11013" width="14.7109375" style="81" customWidth="1"/>
    <col min="11014" max="11263" width="9.140625" style="81"/>
    <col min="11264" max="11264" width="8.7109375" style="81" customWidth="1"/>
    <col min="11265" max="11265" width="31.5703125" style="81" customWidth="1"/>
    <col min="11266" max="11266" width="13.85546875" style="81" customWidth="1"/>
    <col min="11267" max="11267" width="19.140625" style="81" customWidth="1"/>
    <col min="11268" max="11268" width="17.5703125" style="81" customWidth="1"/>
    <col min="11269" max="11269" width="14.7109375" style="81" customWidth="1"/>
    <col min="11270" max="11519" width="9.140625" style="81"/>
    <col min="11520" max="11520" width="8.7109375" style="81" customWidth="1"/>
    <col min="11521" max="11521" width="31.5703125" style="81" customWidth="1"/>
    <col min="11522" max="11522" width="13.85546875" style="81" customWidth="1"/>
    <col min="11523" max="11523" width="19.140625" style="81" customWidth="1"/>
    <col min="11524" max="11524" width="17.5703125" style="81" customWidth="1"/>
    <col min="11525" max="11525" width="14.7109375" style="81" customWidth="1"/>
    <col min="11526" max="11775" width="9.140625" style="81"/>
    <col min="11776" max="11776" width="8.7109375" style="81" customWidth="1"/>
    <col min="11777" max="11777" width="31.5703125" style="81" customWidth="1"/>
    <col min="11778" max="11778" width="13.85546875" style="81" customWidth="1"/>
    <col min="11779" max="11779" width="19.140625" style="81" customWidth="1"/>
    <col min="11780" max="11780" width="17.5703125" style="81" customWidth="1"/>
    <col min="11781" max="11781" width="14.7109375" style="81" customWidth="1"/>
    <col min="11782" max="12031" width="9.140625" style="81"/>
    <col min="12032" max="12032" width="8.7109375" style="81" customWidth="1"/>
    <col min="12033" max="12033" width="31.5703125" style="81" customWidth="1"/>
    <col min="12034" max="12034" width="13.85546875" style="81" customWidth="1"/>
    <col min="12035" max="12035" width="19.140625" style="81" customWidth="1"/>
    <col min="12036" max="12036" width="17.5703125" style="81" customWidth="1"/>
    <col min="12037" max="12037" width="14.7109375" style="81" customWidth="1"/>
    <col min="12038" max="12287" width="9.140625" style="81"/>
    <col min="12288" max="12288" width="8.7109375" style="81" customWidth="1"/>
    <col min="12289" max="12289" width="31.5703125" style="81" customWidth="1"/>
    <col min="12290" max="12290" width="13.85546875" style="81" customWidth="1"/>
    <col min="12291" max="12291" width="19.140625" style="81" customWidth="1"/>
    <col min="12292" max="12292" width="17.5703125" style="81" customWidth="1"/>
    <col min="12293" max="12293" width="14.7109375" style="81" customWidth="1"/>
    <col min="12294" max="12543" width="9.140625" style="81"/>
    <col min="12544" max="12544" width="8.7109375" style="81" customWidth="1"/>
    <col min="12545" max="12545" width="31.5703125" style="81" customWidth="1"/>
    <col min="12546" max="12546" width="13.85546875" style="81" customWidth="1"/>
    <col min="12547" max="12547" width="19.140625" style="81" customWidth="1"/>
    <col min="12548" max="12548" width="17.5703125" style="81" customWidth="1"/>
    <col min="12549" max="12549" width="14.7109375" style="81" customWidth="1"/>
    <col min="12550" max="12799" width="9.140625" style="81"/>
    <col min="12800" max="12800" width="8.7109375" style="81" customWidth="1"/>
    <col min="12801" max="12801" width="31.5703125" style="81" customWidth="1"/>
    <col min="12802" max="12802" width="13.85546875" style="81" customWidth="1"/>
    <col min="12803" max="12803" width="19.140625" style="81" customWidth="1"/>
    <col min="12804" max="12804" width="17.5703125" style="81" customWidth="1"/>
    <col min="12805" max="12805" width="14.7109375" style="81" customWidth="1"/>
    <col min="12806" max="13055" width="9.140625" style="81"/>
    <col min="13056" max="13056" width="8.7109375" style="81" customWidth="1"/>
    <col min="13057" max="13057" width="31.5703125" style="81" customWidth="1"/>
    <col min="13058" max="13058" width="13.85546875" style="81" customWidth="1"/>
    <col min="13059" max="13059" width="19.140625" style="81" customWidth="1"/>
    <col min="13060" max="13060" width="17.5703125" style="81" customWidth="1"/>
    <col min="13061" max="13061" width="14.7109375" style="81" customWidth="1"/>
    <col min="13062" max="13311" width="9.140625" style="81"/>
    <col min="13312" max="13312" width="8.7109375" style="81" customWidth="1"/>
    <col min="13313" max="13313" width="31.5703125" style="81" customWidth="1"/>
    <col min="13314" max="13314" width="13.85546875" style="81" customWidth="1"/>
    <col min="13315" max="13315" width="19.140625" style="81" customWidth="1"/>
    <col min="13316" max="13316" width="17.5703125" style="81" customWidth="1"/>
    <col min="13317" max="13317" width="14.7109375" style="81" customWidth="1"/>
    <col min="13318" max="13567" width="9.140625" style="81"/>
    <col min="13568" max="13568" width="8.7109375" style="81" customWidth="1"/>
    <col min="13569" max="13569" width="31.5703125" style="81" customWidth="1"/>
    <col min="13570" max="13570" width="13.85546875" style="81" customWidth="1"/>
    <col min="13571" max="13571" width="19.140625" style="81" customWidth="1"/>
    <col min="13572" max="13572" width="17.5703125" style="81" customWidth="1"/>
    <col min="13573" max="13573" width="14.7109375" style="81" customWidth="1"/>
    <col min="13574" max="13823" width="9.140625" style="81"/>
    <col min="13824" max="13824" width="8.7109375" style="81" customWidth="1"/>
    <col min="13825" max="13825" width="31.5703125" style="81" customWidth="1"/>
    <col min="13826" max="13826" width="13.85546875" style="81" customWidth="1"/>
    <col min="13827" max="13827" width="19.140625" style="81" customWidth="1"/>
    <col min="13828" max="13828" width="17.5703125" style="81" customWidth="1"/>
    <col min="13829" max="13829" width="14.7109375" style="81" customWidth="1"/>
    <col min="13830" max="14079" width="9.140625" style="81"/>
    <col min="14080" max="14080" width="8.7109375" style="81" customWidth="1"/>
    <col min="14081" max="14081" width="31.5703125" style="81" customWidth="1"/>
    <col min="14082" max="14082" width="13.85546875" style="81" customWidth="1"/>
    <col min="14083" max="14083" width="19.140625" style="81" customWidth="1"/>
    <col min="14084" max="14084" width="17.5703125" style="81" customWidth="1"/>
    <col min="14085" max="14085" width="14.7109375" style="81" customWidth="1"/>
    <col min="14086" max="14335" width="9.140625" style="81"/>
    <col min="14336" max="14336" width="8.7109375" style="81" customWidth="1"/>
    <col min="14337" max="14337" width="31.5703125" style="81" customWidth="1"/>
    <col min="14338" max="14338" width="13.85546875" style="81" customWidth="1"/>
    <col min="14339" max="14339" width="19.140625" style="81" customWidth="1"/>
    <col min="14340" max="14340" width="17.5703125" style="81" customWidth="1"/>
    <col min="14341" max="14341" width="14.7109375" style="81" customWidth="1"/>
    <col min="14342" max="14591" width="9.140625" style="81"/>
    <col min="14592" max="14592" width="8.7109375" style="81" customWidth="1"/>
    <col min="14593" max="14593" width="31.5703125" style="81" customWidth="1"/>
    <col min="14594" max="14594" width="13.85546875" style="81" customWidth="1"/>
    <col min="14595" max="14595" width="19.140625" style="81" customWidth="1"/>
    <col min="14596" max="14596" width="17.5703125" style="81" customWidth="1"/>
    <col min="14597" max="14597" width="14.7109375" style="81" customWidth="1"/>
    <col min="14598" max="14847" width="9.140625" style="81"/>
    <col min="14848" max="14848" width="8.7109375" style="81" customWidth="1"/>
    <col min="14849" max="14849" width="31.5703125" style="81" customWidth="1"/>
    <col min="14850" max="14850" width="13.85546875" style="81" customWidth="1"/>
    <col min="14851" max="14851" width="19.140625" style="81" customWidth="1"/>
    <col min="14852" max="14852" width="17.5703125" style="81" customWidth="1"/>
    <col min="14853" max="14853" width="14.7109375" style="81" customWidth="1"/>
    <col min="14854" max="15103" width="9.140625" style="81"/>
    <col min="15104" max="15104" width="8.7109375" style="81" customWidth="1"/>
    <col min="15105" max="15105" width="31.5703125" style="81" customWidth="1"/>
    <col min="15106" max="15106" width="13.85546875" style="81" customWidth="1"/>
    <col min="15107" max="15107" width="19.140625" style="81" customWidth="1"/>
    <col min="15108" max="15108" width="17.5703125" style="81" customWidth="1"/>
    <col min="15109" max="15109" width="14.7109375" style="81" customWidth="1"/>
    <col min="15110" max="15359" width="9.140625" style="81"/>
    <col min="15360" max="15360" width="8.7109375" style="81" customWidth="1"/>
    <col min="15361" max="15361" width="31.5703125" style="81" customWidth="1"/>
    <col min="15362" max="15362" width="13.85546875" style="81" customWidth="1"/>
    <col min="15363" max="15363" width="19.140625" style="81" customWidth="1"/>
    <col min="15364" max="15364" width="17.5703125" style="81" customWidth="1"/>
    <col min="15365" max="15365" width="14.7109375" style="81" customWidth="1"/>
    <col min="15366" max="15615" width="9.140625" style="81"/>
    <col min="15616" max="15616" width="8.7109375" style="81" customWidth="1"/>
    <col min="15617" max="15617" width="31.5703125" style="81" customWidth="1"/>
    <col min="15618" max="15618" width="13.85546875" style="81" customWidth="1"/>
    <col min="15619" max="15619" width="19.140625" style="81" customWidth="1"/>
    <col min="15620" max="15620" width="17.5703125" style="81" customWidth="1"/>
    <col min="15621" max="15621" width="14.7109375" style="81" customWidth="1"/>
    <col min="15622" max="15871" width="9.140625" style="81"/>
    <col min="15872" max="15872" width="8.7109375" style="81" customWidth="1"/>
    <col min="15873" max="15873" width="31.5703125" style="81" customWidth="1"/>
    <col min="15874" max="15874" width="13.85546875" style="81" customWidth="1"/>
    <col min="15875" max="15875" width="19.140625" style="81" customWidth="1"/>
    <col min="15876" max="15876" width="17.5703125" style="81" customWidth="1"/>
    <col min="15877" max="15877" width="14.7109375" style="81" customWidth="1"/>
    <col min="15878" max="16127" width="9.140625" style="81"/>
    <col min="16128" max="16128" width="8.7109375" style="81" customWidth="1"/>
    <col min="16129" max="16129" width="31.5703125" style="81" customWidth="1"/>
    <col min="16130" max="16130" width="13.85546875" style="81" customWidth="1"/>
    <col min="16131" max="16131" width="19.140625" style="81" customWidth="1"/>
    <col min="16132" max="16132" width="17.5703125" style="81" customWidth="1"/>
    <col min="16133" max="16133" width="14.7109375" style="81" customWidth="1"/>
    <col min="16134" max="16384" width="9.140625" style="81"/>
  </cols>
  <sheetData>
    <row r="1" spans="1:5" ht="23.25" customHeight="1" x14ac:dyDescent="0.25">
      <c r="E1" s="127"/>
    </row>
    <row r="2" spans="1:5" x14ac:dyDescent="0.25">
      <c r="A2" s="81" t="s">
        <v>197</v>
      </c>
    </row>
    <row r="3" spans="1:5" ht="15.75" customHeight="1" x14ac:dyDescent="0.25">
      <c r="B3" s="119" t="s">
        <v>250</v>
      </c>
    </row>
    <row r="4" spans="1:5" x14ac:dyDescent="0.25">
      <c r="B4" s="119" t="s">
        <v>198</v>
      </c>
      <c r="C4" s="128"/>
      <c r="D4" s="119"/>
    </row>
    <row r="5" spans="1:5" x14ac:dyDescent="0.25">
      <c r="B5" s="119" t="s">
        <v>199</v>
      </c>
      <c r="C5" s="128"/>
      <c r="D5" s="119"/>
    </row>
    <row r="6" spans="1:5" ht="26.25" customHeight="1" x14ac:dyDescent="0.25">
      <c r="A6" s="118" t="s">
        <v>200</v>
      </c>
      <c r="E6" s="119" t="s">
        <v>201</v>
      </c>
    </row>
    <row r="8" spans="1:5" ht="28.5" customHeight="1" x14ac:dyDescent="0.25">
      <c r="A8" s="218" t="s">
        <v>251</v>
      </c>
      <c r="B8" s="218"/>
      <c r="C8" s="218"/>
      <c r="D8" s="218"/>
      <c r="E8" s="218"/>
    </row>
    <row r="9" spans="1:5" ht="30" customHeight="1" x14ac:dyDescent="0.25">
      <c r="A9" s="218" t="s">
        <v>202</v>
      </c>
      <c r="B9" s="218"/>
      <c r="C9" s="218"/>
      <c r="D9" s="218"/>
      <c r="E9" s="218"/>
    </row>
    <row r="10" spans="1:5" ht="32.25" customHeight="1" x14ac:dyDescent="0.25">
      <c r="A10" s="218" t="s">
        <v>203</v>
      </c>
      <c r="B10" s="218"/>
      <c r="C10" s="218"/>
      <c r="D10" s="218"/>
      <c r="E10" s="218"/>
    </row>
    <row r="11" spans="1:5" ht="30" customHeight="1" x14ac:dyDescent="0.25">
      <c r="A11" s="218" t="s">
        <v>204</v>
      </c>
      <c r="B11" s="218"/>
      <c r="C11" s="218"/>
      <c r="D11" s="218"/>
      <c r="E11" s="218"/>
    </row>
    <row r="12" spans="1:5" ht="29.25" customHeight="1" x14ac:dyDescent="0.25">
      <c r="A12" s="218" t="s">
        <v>205</v>
      </c>
      <c r="B12" s="218"/>
      <c r="C12" s="218"/>
      <c r="D12" s="218"/>
      <c r="E12" s="218"/>
    </row>
    <row r="13" spans="1:5" ht="28.5" customHeight="1" x14ac:dyDescent="0.25">
      <c r="A13" s="218" t="s">
        <v>206</v>
      </c>
      <c r="B13" s="218"/>
      <c r="C13" s="218"/>
      <c r="D13" s="218"/>
      <c r="E13" s="218"/>
    </row>
    <row r="14" spans="1:5" ht="150" x14ac:dyDescent="0.25">
      <c r="A14" s="122" t="s">
        <v>2</v>
      </c>
      <c r="B14" s="123" t="s">
        <v>208</v>
      </c>
      <c r="C14" s="123" t="s">
        <v>0</v>
      </c>
      <c r="D14" s="123" t="s">
        <v>207</v>
      </c>
      <c r="E14" s="123" t="s">
        <v>1</v>
      </c>
    </row>
    <row r="15" spans="1:5" s="83" customFormat="1" ht="14.25" x14ac:dyDescent="0.2">
      <c r="A15" s="129" t="s">
        <v>8</v>
      </c>
      <c r="B15" s="130"/>
      <c r="C15" s="130"/>
      <c r="D15" s="130"/>
      <c r="E15" s="130"/>
    </row>
    <row r="16" spans="1:5" x14ac:dyDescent="0.25">
      <c r="A16" s="124" t="s">
        <v>156</v>
      </c>
      <c r="B16" s="125" t="s">
        <v>48</v>
      </c>
      <c r="C16" s="123" t="s">
        <v>31</v>
      </c>
      <c r="D16" s="125">
        <v>0.13</v>
      </c>
      <c r="E16" s="125">
        <v>1368.28</v>
      </c>
    </row>
    <row r="17" spans="1:5" s="83" customFormat="1" ht="28.5" x14ac:dyDescent="0.2">
      <c r="A17" s="129" t="s">
        <v>209</v>
      </c>
      <c r="B17" s="130"/>
      <c r="C17" s="130"/>
      <c r="D17" s="130"/>
      <c r="E17" s="130"/>
    </row>
    <row r="18" spans="1:5" ht="30" x14ac:dyDescent="0.25">
      <c r="A18" s="124" t="s">
        <v>210</v>
      </c>
      <c r="B18" s="125" t="s">
        <v>193</v>
      </c>
      <c r="C18" s="123" t="s">
        <v>33</v>
      </c>
      <c r="D18" s="125">
        <f>E18</f>
        <v>39925.919999999998</v>
      </c>
      <c r="E18" s="125">
        <v>39925.919999999998</v>
      </c>
    </row>
    <row r="19" spans="1:5" x14ac:dyDescent="0.25">
      <c r="A19" s="124" t="s">
        <v>211</v>
      </c>
      <c r="B19" s="125" t="s">
        <v>193</v>
      </c>
      <c r="C19" s="123" t="s">
        <v>33</v>
      </c>
      <c r="D19" s="125">
        <f t="shared" ref="D19:D20" si="0">E19</f>
        <v>789.57</v>
      </c>
      <c r="E19" s="125">
        <v>789.57</v>
      </c>
    </row>
    <row r="20" spans="1:5" ht="30" x14ac:dyDescent="0.25">
      <c r="A20" s="124" t="s">
        <v>212</v>
      </c>
      <c r="B20" s="125" t="s">
        <v>49</v>
      </c>
      <c r="C20" s="123" t="s">
        <v>31</v>
      </c>
      <c r="D20" s="125">
        <f t="shared" si="0"/>
        <v>179.15</v>
      </c>
      <c r="E20" s="125">
        <v>179.15</v>
      </c>
    </row>
    <row r="21" spans="1:5" s="83" customFormat="1" ht="28.5" x14ac:dyDescent="0.2">
      <c r="A21" s="129" t="s">
        <v>213</v>
      </c>
      <c r="B21" s="130"/>
      <c r="C21" s="130"/>
      <c r="D21" s="130"/>
      <c r="E21" s="130"/>
    </row>
    <row r="22" spans="1:5" ht="30" x14ac:dyDescent="0.25">
      <c r="A22" s="124" t="s">
        <v>214</v>
      </c>
      <c r="B22" s="125">
        <v>1.4E-2</v>
      </c>
      <c r="C22" s="123" t="s">
        <v>215</v>
      </c>
      <c r="D22" s="125">
        <f>E22/B22</f>
        <v>22057.142857142859</v>
      </c>
      <c r="E22" s="125">
        <v>308.8</v>
      </c>
    </row>
    <row r="23" spans="1:5" x14ac:dyDescent="0.25">
      <c r="A23" s="124" t="s">
        <v>216</v>
      </c>
      <c r="B23" s="125">
        <v>4.0000000000000001E-3</v>
      </c>
      <c r="C23" s="123" t="s">
        <v>42</v>
      </c>
      <c r="D23" s="125">
        <f t="shared" ref="D23:D60" si="1">E23/B23</f>
        <v>8750</v>
      </c>
      <c r="E23" s="125">
        <v>35</v>
      </c>
    </row>
    <row r="24" spans="1:5" ht="30" x14ac:dyDescent="0.25">
      <c r="A24" s="124" t="s">
        <v>217</v>
      </c>
      <c r="B24" s="125">
        <v>1</v>
      </c>
      <c r="C24" s="123" t="s">
        <v>34</v>
      </c>
      <c r="D24" s="125">
        <f t="shared" si="1"/>
        <v>303.61</v>
      </c>
      <c r="E24" s="125">
        <v>303.61</v>
      </c>
    </row>
    <row r="25" spans="1:5" x14ac:dyDescent="0.25">
      <c r="A25" s="124" t="s">
        <v>162</v>
      </c>
      <c r="B25" s="125">
        <v>1</v>
      </c>
      <c r="C25" s="123" t="s">
        <v>35</v>
      </c>
      <c r="D25" s="125">
        <f t="shared" si="1"/>
        <v>91.38</v>
      </c>
      <c r="E25" s="125">
        <v>91.38</v>
      </c>
    </row>
    <row r="26" spans="1:5" x14ac:dyDescent="0.25">
      <c r="A26" s="124" t="s">
        <v>163</v>
      </c>
      <c r="B26" s="125">
        <v>1</v>
      </c>
      <c r="C26" s="123" t="s">
        <v>36</v>
      </c>
      <c r="D26" s="125">
        <f t="shared" si="1"/>
        <v>907.5</v>
      </c>
      <c r="E26" s="125">
        <v>907.5</v>
      </c>
    </row>
    <row r="27" spans="1:5" ht="30" x14ac:dyDescent="0.25">
      <c r="A27" s="124" t="s">
        <v>218</v>
      </c>
      <c r="B27" s="125">
        <v>1</v>
      </c>
      <c r="C27" s="123" t="s">
        <v>34</v>
      </c>
      <c r="D27" s="125">
        <f t="shared" si="1"/>
        <v>150.94</v>
      </c>
      <c r="E27" s="125">
        <v>150.94</v>
      </c>
    </row>
    <row r="28" spans="1:5" ht="30" x14ac:dyDescent="0.25">
      <c r="A28" s="124" t="s">
        <v>219</v>
      </c>
      <c r="B28" s="125">
        <v>0.1</v>
      </c>
      <c r="C28" s="123" t="s">
        <v>39</v>
      </c>
      <c r="D28" s="125">
        <f t="shared" si="1"/>
        <v>3662.7</v>
      </c>
      <c r="E28" s="125">
        <v>366.27</v>
      </c>
    </row>
    <row r="29" spans="1:5" ht="30" x14ac:dyDescent="0.25">
      <c r="A29" s="124" t="s">
        <v>220</v>
      </c>
      <c r="B29" s="125">
        <v>0.1</v>
      </c>
      <c r="C29" s="123" t="s">
        <v>39</v>
      </c>
      <c r="D29" s="125">
        <f t="shared" si="1"/>
        <v>1791.3</v>
      </c>
      <c r="E29" s="125">
        <v>179.13</v>
      </c>
    </row>
    <row r="30" spans="1:5" x14ac:dyDescent="0.25">
      <c r="A30" s="124" t="s">
        <v>165</v>
      </c>
      <c r="B30" s="125">
        <v>0.1</v>
      </c>
      <c r="C30" s="123" t="s">
        <v>40</v>
      </c>
      <c r="D30" s="125">
        <f t="shared" si="1"/>
        <v>27191.3</v>
      </c>
      <c r="E30" s="125">
        <v>2719.13</v>
      </c>
    </row>
    <row r="31" spans="1:5" ht="30" x14ac:dyDescent="0.25">
      <c r="A31" s="124" t="s">
        <v>166</v>
      </c>
      <c r="B31" s="125">
        <v>1.4850000000000001</v>
      </c>
      <c r="C31" s="123" t="s">
        <v>39</v>
      </c>
      <c r="D31" s="125">
        <f t="shared" si="1"/>
        <v>1821.3804713804714</v>
      </c>
      <c r="E31" s="125">
        <v>2704.75</v>
      </c>
    </row>
    <row r="32" spans="1:5" ht="30" x14ac:dyDescent="0.25">
      <c r="A32" s="124" t="s">
        <v>167</v>
      </c>
      <c r="B32" s="125">
        <v>1</v>
      </c>
      <c r="C32" s="123" t="s">
        <v>36</v>
      </c>
      <c r="D32" s="125">
        <f t="shared" si="1"/>
        <v>549.39</v>
      </c>
      <c r="E32" s="125">
        <v>549.39</v>
      </c>
    </row>
    <row r="33" spans="1:5" x14ac:dyDescent="0.25">
      <c r="A33" s="124" t="s">
        <v>221</v>
      </c>
      <c r="B33" s="125">
        <v>3</v>
      </c>
      <c r="C33" s="123" t="s">
        <v>88</v>
      </c>
      <c r="D33" s="125">
        <f t="shared" si="1"/>
        <v>404.9666666666667</v>
      </c>
      <c r="E33" s="125">
        <v>1214.9000000000001</v>
      </c>
    </row>
    <row r="34" spans="1:5" ht="30" x14ac:dyDescent="0.25">
      <c r="A34" s="124" t="s">
        <v>169</v>
      </c>
      <c r="B34" s="125">
        <v>5</v>
      </c>
      <c r="C34" s="123" t="s">
        <v>44</v>
      </c>
      <c r="D34" s="125">
        <f t="shared" si="1"/>
        <v>225.858</v>
      </c>
      <c r="E34" s="125">
        <v>1129.29</v>
      </c>
    </row>
    <row r="35" spans="1:5" x14ac:dyDescent="0.25">
      <c r="A35" s="124" t="s">
        <v>170</v>
      </c>
      <c r="B35" s="125">
        <v>2</v>
      </c>
      <c r="C35" s="123" t="s">
        <v>35</v>
      </c>
      <c r="D35" s="125">
        <f t="shared" si="1"/>
        <v>73.19</v>
      </c>
      <c r="E35" s="125">
        <v>146.38</v>
      </c>
    </row>
    <row r="36" spans="1:5" x14ac:dyDescent="0.25">
      <c r="A36" s="124" t="s">
        <v>222</v>
      </c>
      <c r="B36" s="125">
        <v>1</v>
      </c>
      <c r="C36" s="123" t="s">
        <v>34</v>
      </c>
      <c r="D36" s="125">
        <f t="shared" si="1"/>
        <v>4440.0600000000004</v>
      </c>
      <c r="E36" s="125">
        <v>4440.0600000000004</v>
      </c>
    </row>
    <row r="37" spans="1:5" x14ac:dyDescent="0.25">
      <c r="A37" s="124" t="s">
        <v>172</v>
      </c>
      <c r="B37" s="125">
        <v>1</v>
      </c>
      <c r="C37" s="123" t="s">
        <v>36</v>
      </c>
      <c r="D37" s="125">
        <f t="shared" si="1"/>
        <v>2989.28</v>
      </c>
      <c r="E37" s="125">
        <v>2989.28</v>
      </c>
    </row>
    <row r="38" spans="1:5" x14ac:dyDescent="0.25">
      <c r="A38" s="124" t="s">
        <v>223</v>
      </c>
      <c r="B38" s="125">
        <v>1</v>
      </c>
      <c r="C38" s="123" t="s">
        <v>34</v>
      </c>
      <c r="D38" s="125">
        <f t="shared" si="1"/>
        <v>1343.46</v>
      </c>
      <c r="E38" s="125">
        <v>1343.46</v>
      </c>
    </row>
    <row r="39" spans="1:5" ht="30" x14ac:dyDescent="0.25">
      <c r="A39" s="124" t="s">
        <v>173</v>
      </c>
      <c r="B39" s="125">
        <v>1</v>
      </c>
      <c r="C39" s="123" t="s">
        <v>46</v>
      </c>
      <c r="D39" s="125">
        <f t="shared" si="1"/>
        <v>1174.1099999999999</v>
      </c>
      <c r="E39" s="125">
        <v>1174.1099999999999</v>
      </c>
    </row>
    <row r="40" spans="1:5" ht="30" x14ac:dyDescent="0.25">
      <c r="A40" s="124" t="s">
        <v>224</v>
      </c>
      <c r="B40" s="125">
        <v>1</v>
      </c>
      <c r="C40" s="123" t="s">
        <v>46</v>
      </c>
      <c r="D40" s="125">
        <f t="shared" si="1"/>
        <v>604.44000000000005</v>
      </c>
      <c r="E40" s="125">
        <v>604.44000000000005</v>
      </c>
    </row>
    <row r="41" spans="1:5" x14ac:dyDescent="0.25">
      <c r="A41" s="124" t="s">
        <v>225</v>
      </c>
      <c r="B41" s="125">
        <v>1</v>
      </c>
      <c r="C41" s="123" t="s">
        <v>226</v>
      </c>
      <c r="D41" s="125">
        <f t="shared" si="1"/>
        <v>308.8</v>
      </c>
      <c r="E41" s="125">
        <v>308.8</v>
      </c>
    </row>
    <row r="42" spans="1:5" x14ac:dyDescent="0.25">
      <c r="A42" s="124" t="s">
        <v>174</v>
      </c>
      <c r="B42" s="125">
        <v>32</v>
      </c>
      <c r="C42" s="123" t="s">
        <v>46</v>
      </c>
      <c r="D42" s="125">
        <f t="shared" si="1"/>
        <v>271.16187500000001</v>
      </c>
      <c r="E42" s="125">
        <v>8677.18</v>
      </c>
    </row>
    <row r="43" spans="1:5" s="83" customFormat="1" ht="28.5" x14ac:dyDescent="0.2">
      <c r="A43" s="129" t="s">
        <v>227</v>
      </c>
      <c r="B43" s="130"/>
      <c r="C43" s="130"/>
      <c r="D43" s="125"/>
      <c r="E43" s="130"/>
    </row>
    <row r="44" spans="1:5" x14ac:dyDescent="0.25">
      <c r="A44" s="124" t="s">
        <v>228</v>
      </c>
      <c r="B44" s="125">
        <v>8.9999999999999993E-3</v>
      </c>
      <c r="C44" s="123" t="s">
        <v>42</v>
      </c>
      <c r="D44" s="125">
        <f t="shared" si="1"/>
        <v>20017.777777777777</v>
      </c>
      <c r="E44" s="125">
        <v>180.16</v>
      </c>
    </row>
    <row r="45" spans="1:5" x14ac:dyDescent="0.25">
      <c r="A45" s="124" t="s">
        <v>229</v>
      </c>
      <c r="B45" s="125">
        <v>2.1999999999999999E-2</v>
      </c>
      <c r="C45" s="123" t="s">
        <v>91</v>
      </c>
      <c r="D45" s="125">
        <f t="shared" si="1"/>
        <v>24157.727272727276</v>
      </c>
      <c r="E45" s="125">
        <v>531.47</v>
      </c>
    </row>
    <row r="46" spans="1:5" ht="30" x14ac:dyDescent="0.25">
      <c r="A46" s="124" t="s">
        <v>230</v>
      </c>
      <c r="B46" s="125">
        <v>8.0000000000000002E-3</v>
      </c>
      <c r="C46" s="123" t="s">
        <v>38</v>
      </c>
      <c r="D46" s="125">
        <f t="shared" si="1"/>
        <v>22401.25</v>
      </c>
      <c r="E46" s="125">
        <v>179.21</v>
      </c>
    </row>
    <row r="47" spans="1:5" ht="45" x14ac:dyDescent="0.25">
      <c r="A47" s="124" t="s">
        <v>231</v>
      </c>
      <c r="B47" s="125">
        <v>5.04</v>
      </c>
      <c r="C47" s="123" t="s">
        <v>33</v>
      </c>
      <c r="D47" s="125">
        <f t="shared" si="1"/>
        <v>287.56150793650795</v>
      </c>
      <c r="E47" s="125">
        <v>1449.31</v>
      </c>
    </row>
    <row r="48" spans="1:5" x14ac:dyDescent="0.25">
      <c r="A48" s="124" t="s">
        <v>232</v>
      </c>
      <c r="B48" s="125">
        <v>2.88</v>
      </c>
      <c r="C48" s="123" t="s">
        <v>42</v>
      </c>
      <c r="D48" s="125">
        <f t="shared" si="1"/>
        <v>4877.3611111111113</v>
      </c>
      <c r="E48" s="125">
        <v>14046.8</v>
      </c>
    </row>
    <row r="49" spans="1:5" x14ac:dyDescent="0.25">
      <c r="A49" s="124" t="s">
        <v>233</v>
      </c>
      <c r="B49" s="125">
        <v>0.5</v>
      </c>
      <c r="C49" s="123" t="s">
        <v>33</v>
      </c>
      <c r="D49" s="125">
        <f t="shared" si="1"/>
        <v>247.5</v>
      </c>
      <c r="E49" s="125">
        <v>123.75</v>
      </c>
    </row>
    <row r="50" spans="1:5" ht="30" x14ac:dyDescent="0.25">
      <c r="A50" s="124" t="s">
        <v>234</v>
      </c>
      <c r="B50" s="125">
        <v>3</v>
      </c>
      <c r="C50" s="123" t="s">
        <v>33</v>
      </c>
      <c r="D50" s="125">
        <f t="shared" si="1"/>
        <v>307.59666666666664</v>
      </c>
      <c r="E50" s="125">
        <v>922.79</v>
      </c>
    </row>
    <row r="51" spans="1:5" x14ac:dyDescent="0.25">
      <c r="A51" s="124" t="s">
        <v>235</v>
      </c>
      <c r="B51" s="125">
        <v>0.04</v>
      </c>
      <c r="C51" s="123" t="s">
        <v>40</v>
      </c>
      <c r="D51" s="125">
        <f t="shared" si="1"/>
        <v>28490.750000000004</v>
      </c>
      <c r="E51" s="125">
        <v>1139.6300000000001</v>
      </c>
    </row>
    <row r="52" spans="1:5" x14ac:dyDescent="0.25">
      <c r="A52" s="124" t="s">
        <v>236</v>
      </c>
      <c r="B52" s="125">
        <v>0.44</v>
      </c>
      <c r="C52" s="123" t="s">
        <v>39</v>
      </c>
      <c r="D52" s="125">
        <f t="shared" si="1"/>
        <v>1905.3636363636365</v>
      </c>
      <c r="E52" s="125">
        <v>838.36</v>
      </c>
    </row>
    <row r="53" spans="1:5" ht="30" x14ac:dyDescent="0.25">
      <c r="A53" s="124" t="s">
        <v>237</v>
      </c>
      <c r="B53" s="125">
        <v>0.74</v>
      </c>
      <c r="C53" s="123" t="s">
        <v>39</v>
      </c>
      <c r="D53" s="125">
        <f t="shared" si="1"/>
        <v>1850.0135135135135</v>
      </c>
      <c r="E53" s="125">
        <v>1369.01</v>
      </c>
    </row>
    <row r="54" spans="1:5" ht="30" x14ac:dyDescent="0.25">
      <c r="A54" s="124" t="s">
        <v>175</v>
      </c>
      <c r="B54" s="125">
        <v>0.745</v>
      </c>
      <c r="C54" s="123" t="s">
        <v>39</v>
      </c>
      <c r="D54" s="125">
        <f t="shared" si="1"/>
        <v>1834.2953020134228</v>
      </c>
      <c r="E54" s="125">
        <v>1366.55</v>
      </c>
    </row>
    <row r="55" spans="1:5" ht="30" x14ac:dyDescent="0.25">
      <c r="A55" s="124" t="s">
        <v>176</v>
      </c>
      <c r="B55" s="125">
        <v>4.5</v>
      </c>
      <c r="C55" s="123" t="s">
        <v>43</v>
      </c>
      <c r="D55" s="125">
        <f t="shared" si="1"/>
        <v>51.911111111111111</v>
      </c>
      <c r="E55" s="125">
        <v>233.6</v>
      </c>
    </row>
    <row r="56" spans="1:5" ht="30" x14ac:dyDescent="0.25">
      <c r="A56" s="124" t="s">
        <v>238</v>
      </c>
      <c r="B56" s="125">
        <v>47</v>
      </c>
      <c r="C56" s="123" t="s">
        <v>239</v>
      </c>
      <c r="D56" s="125">
        <f t="shared" si="1"/>
        <v>40.615531914893616</v>
      </c>
      <c r="E56" s="125">
        <v>1908.93</v>
      </c>
    </row>
    <row r="57" spans="1:5" ht="30" x14ac:dyDescent="0.25">
      <c r="A57" s="124" t="s">
        <v>177</v>
      </c>
      <c r="B57" s="125" t="s">
        <v>252</v>
      </c>
      <c r="C57" s="123" t="s">
        <v>39</v>
      </c>
      <c r="D57" s="125">
        <f>E57</f>
        <v>5433.99</v>
      </c>
      <c r="E57" s="125">
        <v>5433.99</v>
      </c>
    </row>
    <row r="58" spans="1:5" x14ac:dyDescent="0.25">
      <c r="A58" s="124" t="s">
        <v>240</v>
      </c>
      <c r="B58" s="125">
        <v>0.01</v>
      </c>
      <c r="C58" s="123" t="s">
        <v>85</v>
      </c>
      <c r="D58" s="125">
        <f t="shared" si="1"/>
        <v>29554</v>
      </c>
      <c r="E58" s="125">
        <v>295.54000000000002</v>
      </c>
    </row>
    <row r="59" spans="1:5" ht="30" x14ac:dyDescent="0.25">
      <c r="A59" s="124" t="s">
        <v>241</v>
      </c>
      <c r="B59" s="125">
        <v>8.9999999999999993E-3</v>
      </c>
      <c r="C59" s="123" t="s">
        <v>42</v>
      </c>
      <c r="D59" s="125">
        <f t="shared" si="1"/>
        <v>9264.4444444444453</v>
      </c>
      <c r="E59" s="125">
        <v>83.38</v>
      </c>
    </row>
    <row r="60" spans="1:5" ht="30" x14ac:dyDescent="0.25">
      <c r="A60" s="124" t="s">
        <v>242</v>
      </c>
      <c r="B60" s="125">
        <v>0.04</v>
      </c>
      <c r="C60" s="123" t="s">
        <v>41</v>
      </c>
      <c r="D60" s="125">
        <f t="shared" si="1"/>
        <v>47037.5</v>
      </c>
      <c r="E60" s="125">
        <v>1881.5</v>
      </c>
    </row>
    <row r="61" spans="1:5" s="83" customFormat="1" ht="28.5" x14ac:dyDescent="0.2">
      <c r="A61" s="129" t="s">
        <v>66</v>
      </c>
      <c r="B61" s="130"/>
      <c r="C61" s="130"/>
      <c r="D61" s="130"/>
      <c r="E61" s="130"/>
    </row>
    <row r="62" spans="1:5" ht="30" x14ac:dyDescent="0.25">
      <c r="A62" s="124" t="s">
        <v>161</v>
      </c>
      <c r="B62" s="125" t="s">
        <v>253</v>
      </c>
      <c r="C62" s="123" t="s">
        <v>31</v>
      </c>
      <c r="D62" s="125">
        <f>E62</f>
        <v>2685.02</v>
      </c>
      <c r="E62" s="125">
        <v>2685.02</v>
      </c>
    </row>
    <row r="63" spans="1:5" s="83" customFormat="1" ht="28.5" x14ac:dyDescent="0.2">
      <c r="A63" s="129" t="s">
        <v>243</v>
      </c>
      <c r="B63" s="130"/>
      <c r="C63" s="130"/>
      <c r="D63" s="130"/>
      <c r="E63" s="130"/>
    </row>
    <row r="64" spans="1:5" x14ac:dyDescent="0.25">
      <c r="A64" s="124" t="s">
        <v>244</v>
      </c>
      <c r="B64" s="125" t="s">
        <v>49</v>
      </c>
      <c r="C64" s="123" t="s">
        <v>31</v>
      </c>
      <c r="D64" s="125">
        <f>E64</f>
        <v>224.23</v>
      </c>
      <c r="E64" s="125">
        <v>224.23</v>
      </c>
    </row>
    <row r="65" spans="1:5" s="1" customFormat="1" ht="14.25" x14ac:dyDescent="0.2">
      <c r="A65" s="85" t="s">
        <v>30</v>
      </c>
      <c r="B65" s="93"/>
      <c r="C65" s="94"/>
      <c r="D65" s="93"/>
      <c r="E65" s="93"/>
    </row>
    <row r="66" spans="1:5" s="1" customFormat="1" x14ac:dyDescent="0.2">
      <c r="A66" s="86" t="s">
        <v>30</v>
      </c>
      <c r="B66" s="42" t="s">
        <v>48</v>
      </c>
      <c r="C66" s="21" t="s">
        <v>31</v>
      </c>
      <c r="D66" s="42">
        <f>E66</f>
        <v>10749.995000000003</v>
      </c>
      <c r="E66" s="42">
        <f>SUM(E16:E64)*10%</f>
        <v>10749.995000000003</v>
      </c>
    </row>
    <row r="67" spans="1:5" s="83" customFormat="1" ht="14.25" x14ac:dyDescent="0.2">
      <c r="A67" s="131" t="s">
        <v>51</v>
      </c>
      <c r="B67" s="132"/>
      <c r="C67" s="133"/>
      <c r="D67" s="134"/>
      <c r="E67" s="132">
        <f>SUM(E16:E66)</f>
        <v>118249.94500000001</v>
      </c>
    </row>
    <row r="69" spans="1:5" ht="33.75" customHeight="1" x14ac:dyDescent="0.25">
      <c r="A69" s="218" t="s">
        <v>254</v>
      </c>
      <c r="B69" s="218"/>
      <c r="C69" s="218"/>
      <c r="D69" s="218"/>
      <c r="E69" s="218"/>
    </row>
    <row r="70" spans="1:5" ht="18.75" customHeight="1" x14ac:dyDescent="0.25">
      <c r="A70" s="218" t="s">
        <v>245</v>
      </c>
      <c r="B70" s="218"/>
      <c r="C70" s="218"/>
      <c r="D70" s="218"/>
      <c r="E70" s="218"/>
    </row>
    <row r="71" spans="1:5" ht="18" customHeight="1" x14ac:dyDescent="0.25">
      <c r="A71" s="218" t="s">
        <v>246</v>
      </c>
      <c r="B71" s="218"/>
      <c r="C71" s="218"/>
      <c r="D71" s="218"/>
      <c r="E71" s="218"/>
    </row>
    <row r="72" spans="1:5" ht="30.75" customHeight="1" x14ac:dyDescent="0.25">
      <c r="A72" s="218" t="s">
        <v>247</v>
      </c>
      <c r="B72" s="218"/>
      <c r="C72" s="218"/>
      <c r="D72" s="218"/>
      <c r="E72" s="218"/>
    </row>
    <row r="74" spans="1:5" ht="18.75" customHeight="1" x14ac:dyDescent="0.25">
      <c r="A74" s="120" t="s">
        <v>248</v>
      </c>
    </row>
    <row r="75" spans="1:5" ht="15.75" customHeight="1" x14ac:dyDescent="0.25">
      <c r="A75" s="121" t="s">
        <v>255</v>
      </c>
    </row>
    <row r="76" spans="1:5" ht="10.5" customHeight="1" x14ac:dyDescent="0.25">
      <c r="B76" s="119"/>
      <c r="D76" s="119" t="s">
        <v>53</v>
      </c>
    </row>
    <row r="78" spans="1:5" x14ac:dyDescent="0.25">
      <c r="A78" s="120" t="s">
        <v>249</v>
      </c>
    </row>
    <row r="79" spans="1:5" ht="10.5" customHeight="1" x14ac:dyDescent="0.25">
      <c r="B79" s="119"/>
      <c r="D79" s="119" t="s">
        <v>53</v>
      </c>
    </row>
    <row r="80" spans="1:5" ht="11.25" customHeight="1" x14ac:dyDescent="0.25"/>
  </sheetData>
  <mergeCells count="10">
    <mergeCell ref="A69:E69"/>
    <mergeCell ref="A70:E70"/>
    <mergeCell ref="A71:E71"/>
    <mergeCell ref="A72:E72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84" t="s">
        <v>258</v>
      </c>
      <c r="B1" s="184"/>
      <c r="C1" s="184"/>
      <c r="D1" s="184"/>
      <c r="E1" s="184"/>
      <c r="F1" s="184"/>
    </row>
    <row r="2" spans="1:19" s="2" customFormat="1" x14ac:dyDescent="0.25">
      <c r="A2" s="49"/>
      <c r="B2" s="49"/>
      <c r="C2" s="49"/>
      <c r="D2" s="49"/>
      <c r="E2" s="49"/>
      <c r="F2" s="49"/>
    </row>
    <row r="3" spans="1:19" s="2" customFormat="1" ht="19.5" customHeight="1" x14ac:dyDescent="0.25">
      <c r="A3" s="50" t="s">
        <v>259</v>
      </c>
      <c r="B3" s="50"/>
      <c r="C3" s="50"/>
      <c r="D3" s="50"/>
      <c r="E3" s="50"/>
      <c r="F3" s="51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</row>
    <row r="4" spans="1:19" s="2" customFormat="1" ht="19.5" customHeight="1" x14ac:dyDescent="0.25">
      <c r="A4" s="50"/>
      <c r="B4" s="50"/>
      <c r="C4" s="50"/>
      <c r="D4" s="50"/>
      <c r="E4" s="50"/>
      <c r="F4" s="51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</row>
    <row r="5" spans="1:19" s="2" customFormat="1" ht="36.75" customHeight="1" x14ac:dyDescent="0.25">
      <c r="A5" s="191" t="s">
        <v>127</v>
      </c>
      <c r="B5" s="191"/>
      <c r="C5" s="191"/>
      <c r="D5" s="191"/>
      <c r="E5" s="191"/>
      <c r="F5" s="191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</row>
    <row r="6" spans="1:19" s="62" customFormat="1" ht="27.75" customHeight="1" x14ac:dyDescent="0.25">
      <c r="A6" s="108" t="s">
        <v>128</v>
      </c>
      <c r="B6" s="109">
        <v>2</v>
      </c>
      <c r="C6" s="108" t="s">
        <v>129</v>
      </c>
      <c r="D6" s="135">
        <v>875.1</v>
      </c>
      <c r="E6" s="108" t="s">
        <v>130</v>
      </c>
      <c r="F6" s="111">
        <v>823.6</v>
      </c>
      <c r="G6" s="53"/>
      <c r="H6" s="55"/>
      <c r="I6" s="56"/>
      <c r="J6" s="57"/>
      <c r="K6" s="58"/>
      <c r="L6" s="59"/>
      <c r="M6" s="59"/>
      <c r="N6" s="59"/>
      <c r="O6" s="59"/>
      <c r="P6" s="60"/>
      <c r="Q6" s="192"/>
      <c r="R6" s="193"/>
      <c r="S6" s="61"/>
    </row>
    <row r="7" spans="1:19" s="64" customFormat="1" ht="32.25" customHeight="1" x14ac:dyDescent="0.25">
      <c r="A7" s="108" t="s">
        <v>131</v>
      </c>
      <c r="B7" s="109">
        <v>2</v>
      </c>
      <c r="C7" s="108" t="s">
        <v>132</v>
      </c>
      <c r="D7" s="135">
        <v>0</v>
      </c>
      <c r="E7" s="108" t="s">
        <v>133</v>
      </c>
      <c r="F7" s="111">
        <v>531.4</v>
      </c>
      <c r="G7" s="53"/>
      <c r="H7" s="55"/>
      <c r="I7" s="56"/>
      <c r="J7" s="57"/>
      <c r="K7" s="58"/>
      <c r="L7" s="59"/>
      <c r="M7" s="59"/>
      <c r="N7" s="59"/>
      <c r="O7" s="59"/>
      <c r="P7" s="60"/>
      <c r="Q7" s="192"/>
      <c r="R7" s="194"/>
      <c r="S7" s="63"/>
    </row>
    <row r="8" spans="1:19" s="64" customFormat="1" ht="48" customHeight="1" x14ac:dyDescent="0.25">
      <c r="A8" s="117" t="s">
        <v>134</v>
      </c>
      <c r="B8" s="109">
        <v>12</v>
      </c>
      <c r="C8" s="108" t="s">
        <v>135</v>
      </c>
      <c r="D8" s="111">
        <v>77</v>
      </c>
      <c r="E8" s="108" t="s">
        <v>136</v>
      </c>
      <c r="F8" s="111">
        <v>137.4</v>
      </c>
      <c r="G8" s="53"/>
      <c r="H8" s="55"/>
      <c r="I8" s="56"/>
      <c r="J8" s="57"/>
      <c r="K8" s="116"/>
      <c r="L8" s="59"/>
      <c r="M8" s="59"/>
      <c r="N8" s="59"/>
      <c r="O8" s="59"/>
      <c r="P8" s="60"/>
      <c r="Q8" s="192"/>
      <c r="R8" s="193"/>
      <c r="S8" s="63"/>
    </row>
    <row r="9" spans="1:19" s="64" customFormat="1" ht="33.75" customHeight="1" x14ac:dyDescent="0.25">
      <c r="A9" s="65"/>
      <c r="B9" s="57"/>
      <c r="C9" s="54"/>
      <c r="D9" s="67"/>
      <c r="E9" s="68"/>
      <c r="F9" s="69"/>
      <c r="G9" s="53"/>
      <c r="H9" s="55"/>
      <c r="I9" s="56"/>
      <c r="J9" s="57"/>
      <c r="K9" s="116"/>
      <c r="L9" s="59"/>
      <c r="M9" s="59"/>
      <c r="N9" s="59"/>
      <c r="O9" s="59"/>
      <c r="P9" s="53"/>
      <c r="Q9" s="116"/>
      <c r="R9" s="117"/>
      <c r="S9" s="71"/>
    </row>
    <row r="10" spans="1:19" s="74" customFormat="1" ht="15" customHeight="1" thickBot="1" x14ac:dyDescent="0.3">
      <c r="A10" s="72"/>
      <c r="B10" s="72"/>
      <c r="C10" s="72"/>
      <c r="D10" s="72"/>
      <c r="E10" s="72"/>
      <c r="F10" s="11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4" customFormat="1" ht="30" customHeight="1" x14ac:dyDescent="0.25">
      <c r="A11" s="195" t="s">
        <v>137</v>
      </c>
      <c r="B11" s="196"/>
      <c r="C11" s="196"/>
      <c r="D11" s="196"/>
      <c r="E11" s="197"/>
      <c r="F11" s="75" t="s">
        <v>138</v>
      </c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</row>
    <row r="12" spans="1:19" s="103" customFormat="1" ht="30" customHeight="1" x14ac:dyDescent="0.25">
      <c r="A12" s="201" t="s">
        <v>139</v>
      </c>
      <c r="B12" s="202"/>
      <c r="C12" s="202"/>
      <c r="D12" s="202"/>
      <c r="E12" s="203"/>
      <c r="F12" s="104">
        <v>29447.535000000003</v>
      </c>
      <c r="G12" s="105"/>
    </row>
    <row r="13" spans="1:19" s="103" customFormat="1" ht="30" customHeight="1" x14ac:dyDescent="0.25">
      <c r="A13" s="201" t="s">
        <v>140</v>
      </c>
      <c r="B13" s="202"/>
      <c r="C13" s="202"/>
      <c r="D13" s="202"/>
      <c r="E13" s="203"/>
      <c r="F13" s="104">
        <v>23740.550000000003</v>
      </c>
    </row>
    <row r="14" spans="1:19" s="103" customFormat="1" ht="30" customHeight="1" x14ac:dyDescent="0.25">
      <c r="A14" s="201" t="s">
        <v>141</v>
      </c>
      <c r="B14" s="202"/>
      <c r="C14" s="202"/>
      <c r="D14" s="202"/>
      <c r="E14" s="203"/>
      <c r="F14" s="106">
        <f>SUM(F15:F17)</f>
        <v>134455.62</v>
      </c>
    </row>
    <row r="15" spans="1:19" s="74" customFormat="1" ht="28.5" customHeight="1" x14ac:dyDescent="0.25">
      <c r="A15" s="188" t="s">
        <v>142</v>
      </c>
      <c r="B15" s="189"/>
      <c r="C15" s="189"/>
      <c r="D15" s="189"/>
      <c r="E15" s="190"/>
      <c r="F15" s="100">
        <f>132757.86+1473.53+224.23</f>
        <v>134455.62</v>
      </c>
    </row>
    <row r="16" spans="1:19" s="74" customFormat="1" ht="24.75" hidden="1" customHeight="1" x14ac:dyDescent="0.25">
      <c r="A16" s="188" t="s">
        <v>143</v>
      </c>
      <c r="B16" s="189"/>
      <c r="C16" s="189"/>
      <c r="D16" s="189"/>
      <c r="E16" s="190"/>
      <c r="F16" s="100"/>
    </row>
    <row r="17" spans="1:19" s="74" customFormat="1" ht="30" hidden="1" customHeight="1" x14ac:dyDescent="0.25">
      <c r="A17" s="188" t="s">
        <v>144</v>
      </c>
      <c r="B17" s="189"/>
      <c r="C17" s="189"/>
      <c r="D17" s="189"/>
      <c r="E17" s="190"/>
      <c r="F17" s="100"/>
    </row>
    <row r="18" spans="1:19" s="103" customFormat="1" ht="30" customHeight="1" x14ac:dyDescent="0.25">
      <c r="A18" s="201" t="s">
        <v>145</v>
      </c>
      <c r="B18" s="202"/>
      <c r="C18" s="202"/>
      <c r="D18" s="202"/>
      <c r="E18" s="203"/>
      <c r="F18" s="106">
        <f>SUM(F19:F21)</f>
        <v>136138.99000000002</v>
      </c>
    </row>
    <row r="19" spans="1:19" s="74" customFormat="1" ht="24.75" customHeight="1" x14ac:dyDescent="0.25">
      <c r="A19" s="188" t="s">
        <v>142</v>
      </c>
      <c r="B19" s="189"/>
      <c r="C19" s="189"/>
      <c r="D19" s="189"/>
      <c r="E19" s="190"/>
      <c r="F19" s="100">
        <f>135914.76+224.23</f>
        <v>136138.99000000002</v>
      </c>
    </row>
    <row r="20" spans="1:19" s="74" customFormat="1" ht="25.5" hidden="1" customHeight="1" x14ac:dyDescent="0.25">
      <c r="A20" s="188" t="s">
        <v>143</v>
      </c>
      <c r="B20" s="189"/>
      <c r="C20" s="189"/>
      <c r="D20" s="189"/>
      <c r="E20" s="190"/>
      <c r="F20" s="100"/>
    </row>
    <row r="21" spans="1:19" s="77" customFormat="1" ht="21.75" hidden="1" customHeight="1" x14ac:dyDescent="0.2">
      <c r="A21" s="188" t="s">
        <v>144</v>
      </c>
      <c r="B21" s="189"/>
      <c r="C21" s="189"/>
      <c r="D21" s="189"/>
      <c r="E21" s="190"/>
      <c r="F21" s="100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</row>
    <row r="22" spans="1:19" s="77" customFormat="1" ht="30" customHeight="1" x14ac:dyDescent="0.2">
      <c r="A22" s="215" t="s">
        <v>146</v>
      </c>
      <c r="B22" s="216"/>
      <c r="C22" s="216"/>
      <c r="D22" s="216"/>
      <c r="E22" s="217"/>
      <c r="F22" s="136">
        <f>F12+F18</f>
        <v>165586.52500000002</v>
      </c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</row>
    <row r="23" spans="1:19" s="107" customFormat="1" ht="30" customHeight="1" x14ac:dyDescent="0.25">
      <c r="A23" s="201" t="s">
        <v>147</v>
      </c>
      <c r="B23" s="202"/>
      <c r="C23" s="202"/>
      <c r="D23" s="202"/>
      <c r="E23" s="203"/>
      <c r="F23" s="106">
        <f>Лист1!E66</f>
        <v>111491.512</v>
      </c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</row>
    <row r="24" spans="1:19" s="107" customFormat="1" ht="30" customHeight="1" x14ac:dyDescent="0.25">
      <c r="A24" s="201" t="s">
        <v>148</v>
      </c>
      <c r="B24" s="202"/>
      <c r="C24" s="202"/>
      <c r="D24" s="202"/>
      <c r="E24" s="203"/>
      <c r="F24" s="106">
        <f>F22-F23</f>
        <v>54095.013000000021</v>
      </c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</row>
    <row r="25" spans="1:19" s="107" customFormat="1" ht="30" customHeight="1" x14ac:dyDescent="0.25">
      <c r="A25" s="201" t="s">
        <v>149</v>
      </c>
      <c r="B25" s="202"/>
      <c r="C25" s="202"/>
      <c r="D25" s="202"/>
      <c r="E25" s="203"/>
      <c r="F25" s="104">
        <f>F13+F14-F18</f>
        <v>22057.179999999964</v>
      </c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</row>
    <row r="26" spans="1:19" s="77" customFormat="1" ht="11.45" customHeight="1" x14ac:dyDescent="0.25">
      <c r="A26" s="78"/>
      <c r="B26" s="78"/>
      <c r="C26" s="78"/>
      <c r="D26" s="78"/>
      <c r="E26" s="78"/>
      <c r="F26" s="78"/>
    </row>
    <row r="27" spans="1:19" s="79" customFormat="1" ht="64.5" customHeight="1" x14ac:dyDescent="0.2">
      <c r="A27" s="204" t="s">
        <v>150</v>
      </c>
      <c r="B27" s="204"/>
      <c r="C27" s="204"/>
      <c r="D27" s="204"/>
    </row>
    <row r="28" spans="1:19" s="2" customFormat="1" ht="21.75" customHeight="1" x14ac:dyDescent="0.25">
      <c r="A28" s="208" t="s">
        <v>151</v>
      </c>
      <c r="B28" s="208"/>
      <c r="C28" s="208"/>
      <c r="D28" s="208"/>
    </row>
    <row r="29" spans="1:19" s="2" customFormat="1" ht="22.5" customHeight="1" x14ac:dyDescent="0.25">
      <c r="A29" s="204" t="s">
        <v>72</v>
      </c>
      <c r="B29" s="204"/>
      <c r="C29" s="204"/>
      <c r="D29" s="204"/>
    </row>
    <row r="30" spans="1:19" s="2" customFormat="1" ht="22.5" customHeight="1" x14ac:dyDescent="0.25">
      <c r="A30" s="204" t="s">
        <v>73</v>
      </c>
      <c r="B30" s="204"/>
      <c r="C30" s="204"/>
      <c r="D30" s="49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1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6.42578125" style="137" customWidth="1"/>
    <col min="2" max="2" width="13.85546875" style="137" customWidth="1"/>
    <col min="3" max="3" width="12.5703125" style="137" customWidth="1"/>
    <col min="4" max="4" width="14.42578125" style="137" customWidth="1"/>
    <col min="5" max="5" width="14.7109375" style="137" customWidth="1"/>
    <col min="6" max="255" width="8.140625" style="137" customWidth="1"/>
    <col min="256" max="256" width="8.7109375" style="9" customWidth="1"/>
    <col min="257" max="257" width="31.5703125" style="9" customWidth="1"/>
    <col min="258" max="258" width="13.85546875" style="9" customWidth="1"/>
    <col min="259" max="259" width="19.140625" style="9" customWidth="1"/>
    <col min="260" max="260" width="17.5703125" style="9" customWidth="1"/>
    <col min="261" max="261" width="14.7109375" style="9" customWidth="1"/>
    <col min="262" max="511" width="8.140625" style="9" customWidth="1"/>
    <col min="512" max="512" width="8.7109375" style="9" customWidth="1"/>
    <col min="513" max="513" width="31.5703125" style="9" customWidth="1"/>
    <col min="514" max="514" width="13.85546875" style="9" customWidth="1"/>
    <col min="515" max="515" width="19.140625" style="9" customWidth="1"/>
    <col min="516" max="516" width="17.5703125" style="9" customWidth="1"/>
    <col min="517" max="517" width="14.7109375" style="9" customWidth="1"/>
    <col min="518" max="767" width="8.140625" style="9" customWidth="1"/>
    <col min="768" max="768" width="8.7109375" style="9" customWidth="1"/>
    <col min="769" max="769" width="31.5703125" style="9" customWidth="1"/>
    <col min="770" max="770" width="13.85546875" style="9" customWidth="1"/>
    <col min="771" max="771" width="19.140625" style="9" customWidth="1"/>
    <col min="772" max="772" width="17.5703125" style="9" customWidth="1"/>
    <col min="773" max="773" width="14.7109375" style="9" customWidth="1"/>
    <col min="774" max="1023" width="8.140625" style="9" customWidth="1"/>
    <col min="1024" max="1024" width="8.7109375" style="9" customWidth="1"/>
    <col min="1025" max="1025" width="31.5703125" style="9" customWidth="1"/>
    <col min="1026" max="1026" width="13.85546875" style="9" customWidth="1"/>
    <col min="1027" max="1027" width="19.140625" style="9" customWidth="1"/>
    <col min="1028" max="1028" width="17.5703125" style="9" customWidth="1"/>
    <col min="1029" max="1029" width="14.7109375" style="9" customWidth="1"/>
    <col min="1030" max="1279" width="8.140625" style="9" customWidth="1"/>
    <col min="1280" max="1280" width="8.7109375" style="9" customWidth="1"/>
    <col min="1281" max="1281" width="31.5703125" style="9" customWidth="1"/>
    <col min="1282" max="1282" width="13.85546875" style="9" customWidth="1"/>
    <col min="1283" max="1283" width="19.140625" style="9" customWidth="1"/>
    <col min="1284" max="1284" width="17.5703125" style="9" customWidth="1"/>
    <col min="1285" max="1285" width="14.7109375" style="9" customWidth="1"/>
    <col min="1286" max="1535" width="8.140625" style="9" customWidth="1"/>
    <col min="1536" max="1536" width="8.7109375" style="9" customWidth="1"/>
    <col min="1537" max="1537" width="31.5703125" style="9" customWidth="1"/>
    <col min="1538" max="1538" width="13.85546875" style="9" customWidth="1"/>
    <col min="1539" max="1539" width="19.140625" style="9" customWidth="1"/>
    <col min="1540" max="1540" width="17.5703125" style="9" customWidth="1"/>
    <col min="1541" max="1541" width="14.7109375" style="9" customWidth="1"/>
    <col min="1542" max="1791" width="8.140625" style="9" customWidth="1"/>
    <col min="1792" max="1792" width="8.7109375" style="9" customWidth="1"/>
    <col min="1793" max="1793" width="31.5703125" style="9" customWidth="1"/>
    <col min="1794" max="1794" width="13.85546875" style="9" customWidth="1"/>
    <col min="1795" max="1795" width="19.140625" style="9" customWidth="1"/>
    <col min="1796" max="1796" width="17.5703125" style="9" customWidth="1"/>
    <col min="1797" max="1797" width="14.7109375" style="9" customWidth="1"/>
    <col min="1798" max="2047" width="8.140625" style="9" customWidth="1"/>
    <col min="2048" max="2048" width="8.7109375" style="9" customWidth="1"/>
    <col min="2049" max="2049" width="31.5703125" style="9" customWidth="1"/>
    <col min="2050" max="2050" width="13.85546875" style="9" customWidth="1"/>
    <col min="2051" max="2051" width="19.140625" style="9" customWidth="1"/>
    <col min="2052" max="2052" width="17.5703125" style="9" customWidth="1"/>
    <col min="2053" max="2053" width="14.7109375" style="9" customWidth="1"/>
    <col min="2054" max="2303" width="8.140625" style="9" customWidth="1"/>
    <col min="2304" max="2304" width="8.7109375" style="9" customWidth="1"/>
    <col min="2305" max="2305" width="31.5703125" style="9" customWidth="1"/>
    <col min="2306" max="2306" width="13.85546875" style="9" customWidth="1"/>
    <col min="2307" max="2307" width="19.140625" style="9" customWidth="1"/>
    <col min="2308" max="2308" width="17.5703125" style="9" customWidth="1"/>
    <col min="2309" max="2309" width="14.7109375" style="9" customWidth="1"/>
    <col min="2310" max="2559" width="8.140625" style="9" customWidth="1"/>
    <col min="2560" max="2560" width="8.7109375" style="9" customWidth="1"/>
    <col min="2561" max="2561" width="31.5703125" style="9" customWidth="1"/>
    <col min="2562" max="2562" width="13.85546875" style="9" customWidth="1"/>
    <col min="2563" max="2563" width="19.140625" style="9" customWidth="1"/>
    <col min="2564" max="2564" width="17.5703125" style="9" customWidth="1"/>
    <col min="2565" max="2565" width="14.7109375" style="9" customWidth="1"/>
    <col min="2566" max="2815" width="8.140625" style="9" customWidth="1"/>
    <col min="2816" max="2816" width="8.7109375" style="9" customWidth="1"/>
    <col min="2817" max="2817" width="31.5703125" style="9" customWidth="1"/>
    <col min="2818" max="2818" width="13.85546875" style="9" customWidth="1"/>
    <col min="2819" max="2819" width="19.140625" style="9" customWidth="1"/>
    <col min="2820" max="2820" width="17.5703125" style="9" customWidth="1"/>
    <col min="2821" max="2821" width="14.7109375" style="9" customWidth="1"/>
    <col min="2822" max="3071" width="8.140625" style="9" customWidth="1"/>
    <col min="3072" max="3072" width="8.7109375" style="9" customWidth="1"/>
    <col min="3073" max="3073" width="31.5703125" style="9" customWidth="1"/>
    <col min="3074" max="3074" width="13.85546875" style="9" customWidth="1"/>
    <col min="3075" max="3075" width="19.140625" style="9" customWidth="1"/>
    <col min="3076" max="3076" width="17.5703125" style="9" customWidth="1"/>
    <col min="3077" max="3077" width="14.7109375" style="9" customWidth="1"/>
    <col min="3078" max="3327" width="8.140625" style="9" customWidth="1"/>
    <col min="3328" max="3328" width="8.7109375" style="9" customWidth="1"/>
    <col min="3329" max="3329" width="31.5703125" style="9" customWidth="1"/>
    <col min="3330" max="3330" width="13.85546875" style="9" customWidth="1"/>
    <col min="3331" max="3331" width="19.140625" style="9" customWidth="1"/>
    <col min="3332" max="3332" width="17.5703125" style="9" customWidth="1"/>
    <col min="3333" max="3333" width="14.7109375" style="9" customWidth="1"/>
    <col min="3334" max="3583" width="8.140625" style="9" customWidth="1"/>
    <col min="3584" max="3584" width="8.7109375" style="9" customWidth="1"/>
    <col min="3585" max="3585" width="31.5703125" style="9" customWidth="1"/>
    <col min="3586" max="3586" width="13.85546875" style="9" customWidth="1"/>
    <col min="3587" max="3587" width="19.140625" style="9" customWidth="1"/>
    <col min="3588" max="3588" width="17.5703125" style="9" customWidth="1"/>
    <col min="3589" max="3589" width="14.7109375" style="9" customWidth="1"/>
    <col min="3590" max="3839" width="8.140625" style="9" customWidth="1"/>
    <col min="3840" max="3840" width="8.7109375" style="9" customWidth="1"/>
    <col min="3841" max="3841" width="31.5703125" style="9" customWidth="1"/>
    <col min="3842" max="3842" width="13.85546875" style="9" customWidth="1"/>
    <col min="3843" max="3843" width="19.140625" style="9" customWidth="1"/>
    <col min="3844" max="3844" width="17.5703125" style="9" customWidth="1"/>
    <col min="3845" max="3845" width="14.7109375" style="9" customWidth="1"/>
    <col min="3846" max="4095" width="8.140625" style="9" customWidth="1"/>
    <col min="4096" max="4096" width="8.7109375" style="9" customWidth="1"/>
    <col min="4097" max="4097" width="31.5703125" style="9" customWidth="1"/>
    <col min="4098" max="4098" width="13.85546875" style="9" customWidth="1"/>
    <col min="4099" max="4099" width="19.140625" style="9" customWidth="1"/>
    <col min="4100" max="4100" width="17.5703125" style="9" customWidth="1"/>
    <col min="4101" max="4101" width="14.7109375" style="9" customWidth="1"/>
    <col min="4102" max="4351" width="8.140625" style="9" customWidth="1"/>
    <col min="4352" max="4352" width="8.7109375" style="9" customWidth="1"/>
    <col min="4353" max="4353" width="31.5703125" style="9" customWidth="1"/>
    <col min="4354" max="4354" width="13.85546875" style="9" customWidth="1"/>
    <col min="4355" max="4355" width="19.140625" style="9" customWidth="1"/>
    <col min="4356" max="4356" width="17.5703125" style="9" customWidth="1"/>
    <col min="4357" max="4357" width="14.7109375" style="9" customWidth="1"/>
    <col min="4358" max="4607" width="8.140625" style="9" customWidth="1"/>
    <col min="4608" max="4608" width="8.7109375" style="9" customWidth="1"/>
    <col min="4609" max="4609" width="31.5703125" style="9" customWidth="1"/>
    <col min="4610" max="4610" width="13.85546875" style="9" customWidth="1"/>
    <col min="4611" max="4611" width="19.140625" style="9" customWidth="1"/>
    <col min="4612" max="4612" width="17.5703125" style="9" customWidth="1"/>
    <col min="4613" max="4613" width="14.7109375" style="9" customWidth="1"/>
    <col min="4614" max="4863" width="8.140625" style="9" customWidth="1"/>
    <col min="4864" max="4864" width="8.7109375" style="9" customWidth="1"/>
    <col min="4865" max="4865" width="31.5703125" style="9" customWidth="1"/>
    <col min="4866" max="4866" width="13.85546875" style="9" customWidth="1"/>
    <col min="4867" max="4867" width="19.140625" style="9" customWidth="1"/>
    <col min="4868" max="4868" width="17.5703125" style="9" customWidth="1"/>
    <col min="4869" max="4869" width="14.7109375" style="9" customWidth="1"/>
    <col min="4870" max="5119" width="8.140625" style="9" customWidth="1"/>
    <col min="5120" max="5120" width="8.7109375" style="9" customWidth="1"/>
    <col min="5121" max="5121" width="31.5703125" style="9" customWidth="1"/>
    <col min="5122" max="5122" width="13.85546875" style="9" customWidth="1"/>
    <col min="5123" max="5123" width="19.140625" style="9" customWidth="1"/>
    <col min="5124" max="5124" width="17.5703125" style="9" customWidth="1"/>
    <col min="5125" max="5125" width="14.7109375" style="9" customWidth="1"/>
    <col min="5126" max="5375" width="8.140625" style="9" customWidth="1"/>
    <col min="5376" max="5376" width="8.7109375" style="9" customWidth="1"/>
    <col min="5377" max="5377" width="31.5703125" style="9" customWidth="1"/>
    <col min="5378" max="5378" width="13.85546875" style="9" customWidth="1"/>
    <col min="5379" max="5379" width="19.140625" style="9" customWidth="1"/>
    <col min="5380" max="5380" width="17.5703125" style="9" customWidth="1"/>
    <col min="5381" max="5381" width="14.7109375" style="9" customWidth="1"/>
    <col min="5382" max="5631" width="8.140625" style="9" customWidth="1"/>
    <col min="5632" max="5632" width="8.7109375" style="9" customWidth="1"/>
    <col min="5633" max="5633" width="31.5703125" style="9" customWidth="1"/>
    <col min="5634" max="5634" width="13.85546875" style="9" customWidth="1"/>
    <col min="5635" max="5635" width="19.140625" style="9" customWidth="1"/>
    <col min="5636" max="5636" width="17.5703125" style="9" customWidth="1"/>
    <col min="5637" max="5637" width="14.7109375" style="9" customWidth="1"/>
    <col min="5638" max="5887" width="8.140625" style="9" customWidth="1"/>
    <col min="5888" max="5888" width="8.7109375" style="9" customWidth="1"/>
    <col min="5889" max="5889" width="31.5703125" style="9" customWidth="1"/>
    <col min="5890" max="5890" width="13.85546875" style="9" customWidth="1"/>
    <col min="5891" max="5891" width="19.140625" style="9" customWidth="1"/>
    <col min="5892" max="5892" width="17.5703125" style="9" customWidth="1"/>
    <col min="5893" max="5893" width="14.7109375" style="9" customWidth="1"/>
    <col min="5894" max="6143" width="8.140625" style="9" customWidth="1"/>
    <col min="6144" max="6144" width="8.7109375" style="9" customWidth="1"/>
    <col min="6145" max="6145" width="31.5703125" style="9" customWidth="1"/>
    <col min="6146" max="6146" width="13.85546875" style="9" customWidth="1"/>
    <col min="6147" max="6147" width="19.140625" style="9" customWidth="1"/>
    <col min="6148" max="6148" width="17.5703125" style="9" customWidth="1"/>
    <col min="6149" max="6149" width="14.7109375" style="9" customWidth="1"/>
    <col min="6150" max="6399" width="8.140625" style="9" customWidth="1"/>
    <col min="6400" max="6400" width="8.7109375" style="9" customWidth="1"/>
    <col min="6401" max="6401" width="31.5703125" style="9" customWidth="1"/>
    <col min="6402" max="6402" width="13.85546875" style="9" customWidth="1"/>
    <col min="6403" max="6403" width="19.140625" style="9" customWidth="1"/>
    <col min="6404" max="6404" width="17.5703125" style="9" customWidth="1"/>
    <col min="6405" max="6405" width="14.7109375" style="9" customWidth="1"/>
    <col min="6406" max="6655" width="8.140625" style="9" customWidth="1"/>
    <col min="6656" max="6656" width="8.7109375" style="9" customWidth="1"/>
    <col min="6657" max="6657" width="31.5703125" style="9" customWidth="1"/>
    <col min="6658" max="6658" width="13.85546875" style="9" customWidth="1"/>
    <col min="6659" max="6659" width="19.140625" style="9" customWidth="1"/>
    <col min="6660" max="6660" width="17.5703125" style="9" customWidth="1"/>
    <col min="6661" max="6661" width="14.7109375" style="9" customWidth="1"/>
    <col min="6662" max="6911" width="8.140625" style="9" customWidth="1"/>
    <col min="6912" max="6912" width="8.7109375" style="9" customWidth="1"/>
    <col min="6913" max="6913" width="31.5703125" style="9" customWidth="1"/>
    <col min="6914" max="6914" width="13.85546875" style="9" customWidth="1"/>
    <col min="6915" max="6915" width="19.140625" style="9" customWidth="1"/>
    <col min="6916" max="6916" width="17.5703125" style="9" customWidth="1"/>
    <col min="6917" max="6917" width="14.7109375" style="9" customWidth="1"/>
    <col min="6918" max="7167" width="8.140625" style="9" customWidth="1"/>
    <col min="7168" max="7168" width="8.7109375" style="9" customWidth="1"/>
    <col min="7169" max="7169" width="31.5703125" style="9" customWidth="1"/>
    <col min="7170" max="7170" width="13.85546875" style="9" customWidth="1"/>
    <col min="7171" max="7171" width="19.140625" style="9" customWidth="1"/>
    <col min="7172" max="7172" width="17.5703125" style="9" customWidth="1"/>
    <col min="7173" max="7173" width="14.7109375" style="9" customWidth="1"/>
    <col min="7174" max="7423" width="8.140625" style="9" customWidth="1"/>
    <col min="7424" max="7424" width="8.7109375" style="9" customWidth="1"/>
    <col min="7425" max="7425" width="31.5703125" style="9" customWidth="1"/>
    <col min="7426" max="7426" width="13.85546875" style="9" customWidth="1"/>
    <col min="7427" max="7427" width="19.140625" style="9" customWidth="1"/>
    <col min="7428" max="7428" width="17.5703125" style="9" customWidth="1"/>
    <col min="7429" max="7429" width="14.7109375" style="9" customWidth="1"/>
    <col min="7430" max="7679" width="8.140625" style="9" customWidth="1"/>
    <col min="7680" max="7680" width="8.7109375" style="9" customWidth="1"/>
    <col min="7681" max="7681" width="31.5703125" style="9" customWidth="1"/>
    <col min="7682" max="7682" width="13.85546875" style="9" customWidth="1"/>
    <col min="7683" max="7683" width="19.140625" style="9" customWidth="1"/>
    <col min="7684" max="7684" width="17.5703125" style="9" customWidth="1"/>
    <col min="7685" max="7685" width="14.7109375" style="9" customWidth="1"/>
    <col min="7686" max="7935" width="8.140625" style="9" customWidth="1"/>
    <col min="7936" max="7936" width="8.7109375" style="9" customWidth="1"/>
    <col min="7937" max="7937" width="31.5703125" style="9" customWidth="1"/>
    <col min="7938" max="7938" width="13.85546875" style="9" customWidth="1"/>
    <col min="7939" max="7939" width="19.140625" style="9" customWidth="1"/>
    <col min="7940" max="7940" width="17.5703125" style="9" customWidth="1"/>
    <col min="7941" max="7941" width="14.7109375" style="9" customWidth="1"/>
    <col min="7942" max="8191" width="8.140625" style="9" customWidth="1"/>
    <col min="8192" max="8192" width="8.7109375" style="9" customWidth="1"/>
    <col min="8193" max="8193" width="31.5703125" style="9" customWidth="1"/>
    <col min="8194" max="8194" width="13.85546875" style="9" customWidth="1"/>
    <col min="8195" max="8195" width="19.140625" style="9" customWidth="1"/>
    <col min="8196" max="8196" width="17.5703125" style="9" customWidth="1"/>
    <col min="8197" max="8197" width="14.7109375" style="9" customWidth="1"/>
    <col min="8198" max="8447" width="8.140625" style="9" customWidth="1"/>
    <col min="8448" max="8448" width="8.7109375" style="9" customWidth="1"/>
    <col min="8449" max="8449" width="31.5703125" style="9" customWidth="1"/>
    <col min="8450" max="8450" width="13.85546875" style="9" customWidth="1"/>
    <col min="8451" max="8451" width="19.140625" style="9" customWidth="1"/>
    <col min="8452" max="8452" width="17.5703125" style="9" customWidth="1"/>
    <col min="8453" max="8453" width="14.7109375" style="9" customWidth="1"/>
    <col min="8454" max="8703" width="8.140625" style="9" customWidth="1"/>
    <col min="8704" max="8704" width="8.7109375" style="9" customWidth="1"/>
    <col min="8705" max="8705" width="31.5703125" style="9" customWidth="1"/>
    <col min="8706" max="8706" width="13.85546875" style="9" customWidth="1"/>
    <col min="8707" max="8707" width="19.140625" style="9" customWidth="1"/>
    <col min="8708" max="8708" width="17.5703125" style="9" customWidth="1"/>
    <col min="8709" max="8709" width="14.7109375" style="9" customWidth="1"/>
    <col min="8710" max="8959" width="8.140625" style="9" customWidth="1"/>
    <col min="8960" max="8960" width="8.7109375" style="9" customWidth="1"/>
    <col min="8961" max="8961" width="31.5703125" style="9" customWidth="1"/>
    <col min="8962" max="8962" width="13.85546875" style="9" customWidth="1"/>
    <col min="8963" max="8963" width="19.140625" style="9" customWidth="1"/>
    <col min="8964" max="8964" width="17.5703125" style="9" customWidth="1"/>
    <col min="8965" max="8965" width="14.7109375" style="9" customWidth="1"/>
    <col min="8966" max="9215" width="8.140625" style="9" customWidth="1"/>
    <col min="9216" max="9216" width="8.7109375" style="9" customWidth="1"/>
    <col min="9217" max="9217" width="31.5703125" style="9" customWidth="1"/>
    <col min="9218" max="9218" width="13.85546875" style="9" customWidth="1"/>
    <col min="9219" max="9219" width="19.140625" style="9" customWidth="1"/>
    <col min="9220" max="9220" width="17.5703125" style="9" customWidth="1"/>
    <col min="9221" max="9221" width="14.7109375" style="9" customWidth="1"/>
    <col min="9222" max="9471" width="8.140625" style="9" customWidth="1"/>
    <col min="9472" max="9472" width="8.7109375" style="9" customWidth="1"/>
    <col min="9473" max="9473" width="31.5703125" style="9" customWidth="1"/>
    <col min="9474" max="9474" width="13.85546875" style="9" customWidth="1"/>
    <col min="9475" max="9475" width="19.140625" style="9" customWidth="1"/>
    <col min="9476" max="9476" width="17.5703125" style="9" customWidth="1"/>
    <col min="9477" max="9477" width="14.7109375" style="9" customWidth="1"/>
    <col min="9478" max="9727" width="8.140625" style="9" customWidth="1"/>
    <col min="9728" max="9728" width="8.7109375" style="9" customWidth="1"/>
    <col min="9729" max="9729" width="31.5703125" style="9" customWidth="1"/>
    <col min="9730" max="9730" width="13.85546875" style="9" customWidth="1"/>
    <col min="9731" max="9731" width="19.140625" style="9" customWidth="1"/>
    <col min="9732" max="9732" width="17.5703125" style="9" customWidth="1"/>
    <col min="9733" max="9733" width="14.7109375" style="9" customWidth="1"/>
    <col min="9734" max="9983" width="8.140625" style="9" customWidth="1"/>
    <col min="9984" max="9984" width="8.7109375" style="9" customWidth="1"/>
    <col min="9985" max="9985" width="31.5703125" style="9" customWidth="1"/>
    <col min="9986" max="9986" width="13.85546875" style="9" customWidth="1"/>
    <col min="9987" max="9987" width="19.140625" style="9" customWidth="1"/>
    <col min="9988" max="9988" width="17.5703125" style="9" customWidth="1"/>
    <col min="9989" max="9989" width="14.7109375" style="9" customWidth="1"/>
    <col min="9990" max="10239" width="8.140625" style="9" customWidth="1"/>
    <col min="10240" max="10240" width="8.7109375" style="9" customWidth="1"/>
    <col min="10241" max="10241" width="31.5703125" style="9" customWidth="1"/>
    <col min="10242" max="10242" width="13.85546875" style="9" customWidth="1"/>
    <col min="10243" max="10243" width="19.140625" style="9" customWidth="1"/>
    <col min="10244" max="10244" width="17.5703125" style="9" customWidth="1"/>
    <col min="10245" max="10245" width="14.7109375" style="9" customWidth="1"/>
    <col min="10246" max="10495" width="8.140625" style="9" customWidth="1"/>
    <col min="10496" max="10496" width="8.7109375" style="9" customWidth="1"/>
    <col min="10497" max="10497" width="31.5703125" style="9" customWidth="1"/>
    <col min="10498" max="10498" width="13.85546875" style="9" customWidth="1"/>
    <col min="10499" max="10499" width="19.140625" style="9" customWidth="1"/>
    <col min="10500" max="10500" width="17.5703125" style="9" customWidth="1"/>
    <col min="10501" max="10501" width="14.7109375" style="9" customWidth="1"/>
    <col min="10502" max="10751" width="8.140625" style="9" customWidth="1"/>
    <col min="10752" max="10752" width="8.7109375" style="9" customWidth="1"/>
    <col min="10753" max="10753" width="31.5703125" style="9" customWidth="1"/>
    <col min="10754" max="10754" width="13.85546875" style="9" customWidth="1"/>
    <col min="10755" max="10755" width="19.140625" style="9" customWidth="1"/>
    <col min="10756" max="10756" width="17.5703125" style="9" customWidth="1"/>
    <col min="10757" max="10757" width="14.7109375" style="9" customWidth="1"/>
    <col min="10758" max="11007" width="8.140625" style="9" customWidth="1"/>
    <col min="11008" max="11008" width="8.7109375" style="9" customWidth="1"/>
    <col min="11009" max="11009" width="31.5703125" style="9" customWidth="1"/>
    <col min="11010" max="11010" width="13.85546875" style="9" customWidth="1"/>
    <col min="11011" max="11011" width="19.140625" style="9" customWidth="1"/>
    <col min="11012" max="11012" width="17.5703125" style="9" customWidth="1"/>
    <col min="11013" max="11013" width="14.7109375" style="9" customWidth="1"/>
    <col min="11014" max="11263" width="8.140625" style="9" customWidth="1"/>
    <col min="11264" max="11264" width="8.7109375" style="9" customWidth="1"/>
    <col min="11265" max="11265" width="31.5703125" style="9" customWidth="1"/>
    <col min="11266" max="11266" width="13.85546875" style="9" customWidth="1"/>
    <col min="11267" max="11267" width="19.140625" style="9" customWidth="1"/>
    <col min="11268" max="11268" width="17.5703125" style="9" customWidth="1"/>
    <col min="11269" max="11269" width="14.7109375" style="9" customWidth="1"/>
    <col min="11270" max="11519" width="8.140625" style="9" customWidth="1"/>
    <col min="11520" max="11520" width="8.7109375" style="9" customWidth="1"/>
    <col min="11521" max="11521" width="31.5703125" style="9" customWidth="1"/>
    <col min="11522" max="11522" width="13.85546875" style="9" customWidth="1"/>
    <col min="11523" max="11523" width="19.140625" style="9" customWidth="1"/>
    <col min="11524" max="11524" width="17.5703125" style="9" customWidth="1"/>
    <col min="11525" max="11525" width="14.7109375" style="9" customWidth="1"/>
    <col min="11526" max="11775" width="8.140625" style="9" customWidth="1"/>
    <col min="11776" max="11776" width="8.7109375" style="9" customWidth="1"/>
    <col min="11777" max="11777" width="31.5703125" style="9" customWidth="1"/>
    <col min="11778" max="11778" width="13.85546875" style="9" customWidth="1"/>
    <col min="11779" max="11779" width="19.140625" style="9" customWidth="1"/>
    <col min="11780" max="11780" width="17.5703125" style="9" customWidth="1"/>
    <col min="11781" max="11781" width="14.7109375" style="9" customWidth="1"/>
    <col min="11782" max="12031" width="8.140625" style="9" customWidth="1"/>
    <col min="12032" max="12032" width="8.7109375" style="9" customWidth="1"/>
    <col min="12033" max="12033" width="31.5703125" style="9" customWidth="1"/>
    <col min="12034" max="12034" width="13.85546875" style="9" customWidth="1"/>
    <col min="12035" max="12035" width="19.140625" style="9" customWidth="1"/>
    <col min="12036" max="12036" width="17.5703125" style="9" customWidth="1"/>
    <col min="12037" max="12037" width="14.7109375" style="9" customWidth="1"/>
    <col min="12038" max="12287" width="8.140625" style="9" customWidth="1"/>
    <col min="12288" max="12288" width="8.7109375" style="9" customWidth="1"/>
    <col min="12289" max="12289" width="31.5703125" style="9" customWidth="1"/>
    <col min="12290" max="12290" width="13.85546875" style="9" customWidth="1"/>
    <col min="12291" max="12291" width="19.140625" style="9" customWidth="1"/>
    <col min="12292" max="12292" width="17.5703125" style="9" customWidth="1"/>
    <col min="12293" max="12293" width="14.7109375" style="9" customWidth="1"/>
    <col min="12294" max="12543" width="8.140625" style="9" customWidth="1"/>
    <col min="12544" max="12544" width="8.7109375" style="9" customWidth="1"/>
    <col min="12545" max="12545" width="31.5703125" style="9" customWidth="1"/>
    <col min="12546" max="12546" width="13.85546875" style="9" customWidth="1"/>
    <col min="12547" max="12547" width="19.140625" style="9" customWidth="1"/>
    <col min="12548" max="12548" width="17.5703125" style="9" customWidth="1"/>
    <col min="12549" max="12549" width="14.7109375" style="9" customWidth="1"/>
    <col min="12550" max="12799" width="8.140625" style="9" customWidth="1"/>
    <col min="12800" max="12800" width="8.7109375" style="9" customWidth="1"/>
    <col min="12801" max="12801" width="31.5703125" style="9" customWidth="1"/>
    <col min="12802" max="12802" width="13.85546875" style="9" customWidth="1"/>
    <col min="12803" max="12803" width="19.140625" style="9" customWidth="1"/>
    <col min="12804" max="12804" width="17.5703125" style="9" customWidth="1"/>
    <col min="12805" max="12805" width="14.7109375" style="9" customWidth="1"/>
    <col min="12806" max="13055" width="8.140625" style="9" customWidth="1"/>
    <col min="13056" max="13056" width="8.7109375" style="9" customWidth="1"/>
    <col min="13057" max="13057" width="31.5703125" style="9" customWidth="1"/>
    <col min="13058" max="13058" width="13.85546875" style="9" customWidth="1"/>
    <col min="13059" max="13059" width="19.140625" style="9" customWidth="1"/>
    <col min="13060" max="13060" width="17.5703125" style="9" customWidth="1"/>
    <col min="13061" max="13061" width="14.7109375" style="9" customWidth="1"/>
    <col min="13062" max="13311" width="8.140625" style="9" customWidth="1"/>
    <col min="13312" max="13312" width="8.7109375" style="9" customWidth="1"/>
    <col min="13313" max="13313" width="31.5703125" style="9" customWidth="1"/>
    <col min="13314" max="13314" width="13.85546875" style="9" customWidth="1"/>
    <col min="13315" max="13315" width="19.140625" style="9" customWidth="1"/>
    <col min="13316" max="13316" width="17.5703125" style="9" customWidth="1"/>
    <col min="13317" max="13317" width="14.7109375" style="9" customWidth="1"/>
    <col min="13318" max="13567" width="8.140625" style="9" customWidth="1"/>
    <col min="13568" max="13568" width="8.7109375" style="9" customWidth="1"/>
    <col min="13569" max="13569" width="31.5703125" style="9" customWidth="1"/>
    <col min="13570" max="13570" width="13.85546875" style="9" customWidth="1"/>
    <col min="13571" max="13571" width="19.140625" style="9" customWidth="1"/>
    <col min="13572" max="13572" width="17.5703125" style="9" customWidth="1"/>
    <col min="13573" max="13573" width="14.7109375" style="9" customWidth="1"/>
    <col min="13574" max="13823" width="8.140625" style="9" customWidth="1"/>
    <col min="13824" max="13824" width="8.7109375" style="9" customWidth="1"/>
    <col min="13825" max="13825" width="31.5703125" style="9" customWidth="1"/>
    <col min="13826" max="13826" width="13.85546875" style="9" customWidth="1"/>
    <col min="13827" max="13827" width="19.140625" style="9" customWidth="1"/>
    <col min="13828" max="13828" width="17.5703125" style="9" customWidth="1"/>
    <col min="13829" max="13829" width="14.7109375" style="9" customWidth="1"/>
    <col min="13830" max="14079" width="8.140625" style="9" customWidth="1"/>
    <col min="14080" max="14080" width="8.7109375" style="9" customWidth="1"/>
    <col min="14081" max="14081" width="31.5703125" style="9" customWidth="1"/>
    <col min="14082" max="14082" width="13.85546875" style="9" customWidth="1"/>
    <col min="14083" max="14083" width="19.140625" style="9" customWidth="1"/>
    <col min="14084" max="14084" width="17.5703125" style="9" customWidth="1"/>
    <col min="14085" max="14085" width="14.7109375" style="9" customWidth="1"/>
    <col min="14086" max="14335" width="8.140625" style="9" customWidth="1"/>
    <col min="14336" max="14336" width="8.7109375" style="9" customWidth="1"/>
    <col min="14337" max="14337" width="31.5703125" style="9" customWidth="1"/>
    <col min="14338" max="14338" width="13.85546875" style="9" customWidth="1"/>
    <col min="14339" max="14339" width="19.140625" style="9" customWidth="1"/>
    <col min="14340" max="14340" width="17.5703125" style="9" customWidth="1"/>
    <col min="14341" max="14341" width="14.7109375" style="9" customWidth="1"/>
    <col min="14342" max="14591" width="8.140625" style="9" customWidth="1"/>
    <col min="14592" max="14592" width="8.7109375" style="9" customWidth="1"/>
    <col min="14593" max="14593" width="31.5703125" style="9" customWidth="1"/>
    <col min="14594" max="14594" width="13.85546875" style="9" customWidth="1"/>
    <col min="14595" max="14595" width="19.140625" style="9" customWidth="1"/>
    <col min="14596" max="14596" width="17.5703125" style="9" customWidth="1"/>
    <col min="14597" max="14597" width="14.7109375" style="9" customWidth="1"/>
    <col min="14598" max="14847" width="8.140625" style="9" customWidth="1"/>
    <col min="14848" max="14848" width="8.7109375" style="9" customWidth="1"/>
    <col min="14849" max="14849" width="31.5703125" style="9" customWidth="1"/>
    <col min="14850" max="14850" width="13.85546875" style="9" customWidth="1"/>
    <col min="14851" max="14851" width="19.140625" style="9" customWidth="1"/>
    <col min="14852" max="14852" width="17.5703125" style="9" customWidth="1"/>
    <col min="14853" max="14853" width="14.7109375" style="9" customWidth="1"/>
    <col min="14854" max="15103" width="8.140625" style="9" customWidth="1"/>
    <col min="15104" max="15104" width="8.7109375" style="9" customWidth="1"/>
    <col min="15105" max="15105" width="31.5703125" style="9" customWidth="1"/>
    <col min="15106" max="15106" width="13.85546875" style="9" customWidth="1"/>
    <col min="15107" max="15107" width="19.140625" style="9" customWidth="1"/>
    <col min="15108" max="15108" width="17.5703125" style="9" customWidth="1"/>
    <col min="15109" max="15109" width="14.7109375" style="9" customWidth="1"/>
    <col min="15110" max="15359" width="8.140625" style="9" customWidth="1"/>
    <col min="15360" max="15360" width="8.7109375" style="9" customWidth="1"/>
    <col min="15361" max="15361" width="31.5703125" style="9" customWidth="1"/>
    <col min="15362" max="15362" width="13.85546875" style="9" customWidth="1"/>
    <col min="15363" max="15363" width="19.140625" style="9" customWidth="1"/>
    <col min="15364" max="15364" width="17.5703125" style="9" customWidth="1"/>
    <col min="15365" max="15365" width="14.7109375" style="9" customWidth="1"/>
    <col min="15366" max="15615" width="8.140625" style="9" customWidth="1"/>
    <col min="15616" max="15616" width="8.7109375" style="9" customWidth="1"/>
    <col min="15617" max="15617" width="31.5703125" style="9" customWidth="1"/>
    <col min="15618" max="15618" width="13.85546875" style="9" customWidth="1"/>
    <col min="15619" max="15619" width="19.140625" style="9" customWidth="1"/>
    <col min="15620" max="15620" width="17.5703125" style="9" customWidth="1"/>
    <col min="15621" max="15621" width="14.7109375" style="9" customWidth="1"/>
    <col min="15622" max="15871" width="8.140625" style="9" customWidth="1"/>
    <col min="15872" max="15872" width="8.7109375" style="9" customWidth="1"/>
    <col min="15873" max="15873" width="31.5703125" style="9" customWidth="1"/>
    <col min="15874" max="15874" width="13.85546875" style="9" customWidth="1"/>
    <col min="15875" max="15875" width="19.140625" style="9" customWidth="1"/>
    <col min="15876" max="15876" width="17.5703125" style="9" customWidth="1"/>
    <col min="15877" max="15877" width="14.7109375" style="9" customWidth="1"/>
    <col min="15878" max="16127" width="8.140625" style="9" customWidth="1"/>
    <col min="16128" max="16128" width="8.7109375" style="9" customWidth="1"/>
    <col min="16129" max="16129" width="31.5703125" style="9" customWidth="1"/>
    <col min="16130" max="16130" width="13.85546875" style="9" customWidth="1"/>
    <col min="16131" max="16131" width="19.140625" style="9" customWidth="1"/>
    <col min="16132" max="16132" width="17.5703125" style="9" customWidth="1"/>
    <col min="16133" max="16133" width="14.7109375" style="9" customWidth="1"/>
    <col min="16134" max="16384" width="8.140625" style="9" customWidth="1"/>
  </cols>
  <sheetData>
    <row r="1" spans="1:5" s="137" customFormat="1" ht="23.25" customHeight="1" x14ac:dyDescent="0.25">
      <c r="A1" s="219"/>
      <c r="B1" s="219"/>
      <c r="C1" s="219"/>
      <c r="D1" s="219"/>
      <c r="E1" s="219"/>
    </row>
    <row r="2" spans="1:5" s="137" customFormat="1" x14ac:dyDescent="0.25">
      <c r="A2" s="219" t="s">
        <v>197</v>
      </c>
      <c r="B2" s="219"/>
      <c r="C2" s="219"/>
      <c r="D2" s="219"/>
      <c r="E2" s="219"/>
    </row>
    <row r="3" spans="1:5" s="137" customFormat="1" ht="15.75" customHeight="1" x14ac:dyDescent="0.25">
      <c r="B3" s="219" t="s">
        <v>250</v>
      </c>
      <c r="C3" s="219"/>
      <c r="D3" s="219"/>
      <c r="E3" s="219"/>
    </row>
    <row r="4" spans="1:5" s="137" customFormat="1" x14ac:dyDescent="0.25">
      <c r="A4" s="221" t="s">
        <v>198</v>
      </c>
      <c r="B4" s="221"/>
      <c r="C4" s="221"/>
      <c r="D4" s="221"/>
      <c r="E4" s="221"/>
    </row>
    <row r="5" spans="1:5" s="137" customFormat="1" x14ac:dyDescent="0.25">
      <c r="A5" s="221" t="s">
        <v>199</v>
      </c>
      <c r="B5" s="221"/>
      <c r="C5" s="221"/>
      <c r="D5" s="221"/>
      <c r="E5" s="221"/>
    </row>
    <row r="6" spans="1:5" s="137" customFormat="1" ht="26.25" customHeight="1" x14ac:dyDescent="0.25">
      <c r="A6" s="219" t="s">
        <v>200</v>
      </c>
      <c r="B6" s="219"/>
      <c r="C6" s="219"/>
      <c r="D6" s="219"/>
      <c r="E6" s="137" t="s">
        <v>260</v>
      </c>
    </row>
    <row r="7" spans="1:5" s="137" customFormat="1" x14ac:dyDescent="0.25">
      <c r="A7" s="219"/>
      <c r="B7" s="219"/>
      <c r="C7" s="219"/>
      <c r="D7" s="219"/>
      <c r="E7" s="219"/>
    </row>
    <row r="8" spans="1:5" s="137" customFormat="1" ht="28.5" customHeight="1" x14ac:dyDescent="0.25">
      <c r="A8" s="220" t="s">
        <v>251</v>
      </c>
      <c r="B8" s="220"/>
      <c r="C8" s="220"/>
      <c r="D8" s="220"/>
      <c r="E8" s="220"/>
    </row>
    <row r="9" spans="1:5" s="137" customFormat="1" ht="29.25" customHeight="1" x14ac:dyDescent="0.25">
      <c r="A9" s="220" t="s">
        <v>202</v>
      </c>
      <c r="B9" s="220"/>
      <c r="C9" s="220"/>
      <c r="D9" s="220"/>
      <c r="E9" s="220"/>
    </row>
    <row r="10" spans="1:5" s="137" customFormat="1" ht="30" customHeight="1" x14ac:dyDescent="0.25">
      <c r="A10" s="220" t="s">
        <v>203</v>
      </c>
      <c r="B10" s="220"/>
      <c r="C10" s="220"/>
      <c r="D10" s="220"/>
      <c r="E10" s="220"/>
    </row>
    <row r="11" spans="1:5" s="137" customFormat="1" ht="30" customHeight="1" x14ac:dyDescent="0.25">
      <c r="A11" s="220" t="s">
        <v>204</v>
      </c>
      <c r="B11" s="220"/>
      <c r="C11" s="220"/>
      <c r="D11" s="220"/>
      <c r="E11" s="220"/>
    </row>
    <row r="12" spans="1:5" s="137" customFormat="1" ht="29.25" customHeight="1" x14ac:dyDescent="0.25">
      <c r="A12" s="220" t="s">
        <v>205</v>
      </c>
      <c r="B12" s="220"/>
      <c r="C12" s="220"/>
      <c r="D12" s="220"/>
      <c r="E12" s="220"/>
    </row>
    <row r="13" spans="1:5" s="137" customFormat="1" ht="28.5" customHeight="1" x14ac:dyDescent="0.25">
      <c r="A13" s="220" t="s">
        <v>206</v>
      </c>
      <c r="B13" s="220"/>
      <c r="C13" s="220"/>
      <c r="D13" s="220"/>
      <c r="E13" s="220"/>
    </row>
    <row r="14" spans="1:5" s="137" customFormat="1" ht="15.75" customHeight="1" x14ac:dyDescent="0.25">
      <c r="A14" s="219"/>
      <c r="B14" s="219"/>
      <c r="C14" s="219"/>
      <c r="D14" s="219"/>
      <c r="E14" s="219"/>
    </row>
    <row r="15" spans="1:5" s="137" customFormat="1" ht="135" x14ac:dyDescent="0.25">
      <c r="A15" s="138" t="s">
        <v>2</v>
      </c>
      <c r="B15" s="139" t="s">
        <v>208</v>
      </c>
      <c r="C15" s="139" t="s">
        <v>0</v>
      </c>
      <c r="D15" s="139" t="s">
        <v>207</v>
      </c>
      <c r="E15" s="139" t="s">
        <v>1</v>
      </c>
    </row>
    <row r="16" spans="1:5" s="137" customFormat="1" x14ac:dyDescent="0.25">
      <c r="A16" s="150" t="s">
        <v>8</v>
      </c>
      <c r="B16" s="144"/>
      <c r="C16" s="144"/>
      <c r="D16" s="144"/>
      <c r="E16" s="144"/>
    </row>
    <row r="17" spans="1:5" s="137" customFormat="1" x14ac:dyDescent="0.25">
      <c r="A17" s="138" t="s">
        <v>156</v>
      </c>
      <c r="B17" s="145" t="s">
        <v>48</v>
      </c>
      <c r="C17" s="145" t="s">
        <v>31</v>
      </c>
      <c r="D17" s="145">
        <v>0.13</v>
      </c>
      <c r="E17" s="145">
        <v>1365.16</v>
      </c>
    </row>
    <row r="18" spans="1:5" s="137" customFormat="1" ht="28.5" x14ac:dyDescent="0.25">
      <c r="A18" s="150" t="s">
        <v>209</v>
      </c>
      <c r="B18" s="144"/>
      <c r="C18" s="144"/>
      <c r="D18" s="144"/>
      <c r="E18" s="144"/>
    </row>
    <row r="19" spans="1:5" s="137" customFormat="1" x14ac:dyDescent="0.25">
      <c r="A19" s="138" t="s">
        <v>261</v>
      </c>
      <c r="B19" s="145" t="s">
        <v>49</v>
      </c>
      <c r="C19" s="145" t="s">
        <v>33</v>
      </c>
      <c r="D19" s="145">
        <f>E19</f>
        <v>69.430000000000007</v>
      </c>
      <c r="E19" s="145">
        <v>69.430000000000007</v>
      </c>
    </row>
    <row r="20" spans="1:5" s="137" customFormat="1" x14ac:dyDescent="0.25">
      <c r="A20" s="138" t="s">
        <v>262</v>
      </c>
      <c r="B20" s="145" t="s">
        <v>49</v>
      </c>
      <c r="C20" s="145" t="s">
        <v>33</v>
      </c>
      <c r="D20" s="145">
        <f t="shared" ref="D20:D26" si="0">E20</f>
        <v>1386</v>
      </c>
      <c r="E20" s="145">
        <v>1386</v>
      </c>
    </row>
    <row r="21" spans="1:5" s="137" customFormat="1" ht="30" x14ac:dyDescent="0.25">
      <c r="A21" s="138" t="s">
        <v>158</v>
      </c>
      <c r="B21" s="145" t="s">
        <v>49</v>
      </c>
      <c r="C21" s="145" t="s">
        <v>42</v>
      </c>
      <c r="D21" s="145">
        <f t="shared" si="0"/>
        <v>1505.52</v>
      </c>
      <c r="E21" s="145">
        <v>1505.52</v>
      </c>
    </row>
    <row r="22" spans="1:5" s="137" customFormat="1" x14ac:dyDescent="0.25">
      <c r="A22" s="138" t="s">
        <v>210</v>
      </c>
      <c r="B22" s="145" t="s">
        <v>193</v>
      </c>
      <c r="C22" s="145" t="s">
        <v>33</v>
      </c>
      <c r="D22" s="145">
        <f t="shared" si="0"/>
        <v>34653.96</v>
      </c>
      <c r="E22" s="145">
        <v>34653.96</v>
      </c>
    </row>
    <row r="23" spans="1:5" s="137" customFormat="1" x14ac:dyDescent="0.25">
      <c r="A23" s="138" t="s">
        <v>211</v>
      </c>
      <c r="B23" s="145" t="s">
        <v>193</v>
      </c>
      <c r="C23" s="145" t="s">
        <v>33</v>
      </c>
      <c r="D23" s="145">
        <f t="shared" si="0"/>
        <v>157.69999999999999</v>
      </c>
      <c r="E23" s="145">
        <v>157.69999999999999</v>
      </c>
    </row>
    <row r="24" spans="1:5" s="137" customFormat="1" ht="28.5" x14ac:dyDescent="0.25">
      <c r="A24" s="150" t="s">
        <v>213</v>
      </c>
      <c r="B24" s="144"/>
      <c r="C24" s="144"/>
      <c r="D24" s="145"/>
      <c r="E24" s="144"/>
    </row>
    <row r="25" spans="1:5" s="137" customFormat="1" x14ac:dyDescent="0.25">
      <c r="A25" s="138" t="s">
        <v>263</v>
      </c>
      <c r="B25" s="145">
        <v>1</v>
      </c>
      <c r="C25" s="145" t="s">
        <v>38</v>
      </c>
      <c r="D25" s="145">
        <f t="shared" si="0"/>
        <v>724.61</v>
      </c>
      <c r="E25" s="145">
        <v>724.61</v>
      </c>
    </row>
    <row r="26" spans="1:5" s="137" customFormat="1" ht="30" x14ac:dyDescent="0.25">
      <c r="A26" s="138" t="s">
        <v>264</v>
      </c>
      <c r="B26" s="145" t="s">
        <v>49</v>
      </c>
      <c r="C26" s="145" t="s">
        <v>39</v>
      </c>
      <c r="D26" s="145">
        <f t="shared" si="0"/>
        <v>1494.13</v>
      </c>
      <c r="E26" s="145">
        <v>1494.13</v>
      </c>
    </row>
    <row r="27" spans="1:5" s="137" customFormat="1" ht="30" x14ac:dyDescent="0.25">
      <c r="A27" s="138" t="s">
        <v>265</v>
      </c>
      <c r="B27" s="145">
        <v>0.01</v>
      </c>
      <c r="C27" s="145" t="s">
        <v>41</v>
      </c>
      <c r="D27" s="145">
        <f>E27/B27</f>
        <v>30407</v>
      </c>
      <c r="E27" s="145">
        <v>304.07</v>
      </c>
    </row>
    <row r="28" spans="1:5" s="137" customFormat="1" ht="30" x14ac:dyDescent="0.25">
      <c r="A28" s="138" t="s">
        <v>266</v>
      </c>
      <c r="B28" s="145">
        <v>1</v>
      </c>
      <c r="C28" s="145" t="s">
        <v>116</v>
      </c>
      <c r="D28" s="145">
        <f t="shared" ref="D28:D57" si="1">E28/B28</f>
        <v>1081.99</v>
      </c>
      <c r="E28" s="145">
        <v>1081.99</v>
      </c>
    </row>
    <row r="29" spans="1:5" s="137" customFormat="1" x14ac:dyDescent="0.25">
      <c r="A29" s="138" t="s">
        <v>267</v>
      </c>
      <c r="B29" s="145">
        <v>6</v>
      </c>
      <c r="C29" s="145" t="s">
        <v>35</v>
      </c>
      <c r="D29" s="145">
        <f t="shared" si="1"/>
        <v>101.04166666666667</v>
      </c>
      <c r="E29" s="145">
        <v>606.25</v>
      </c>
    </row>
    <row r="30" spans="1:5" s="137" customFormat="1" x14ac:dyDescent="0.25">
      <c r="A30" s="138" t="s">
        <v>163</v>
      </c>
      <c r="B30" s="145">
        <v>1</v>
      </c>
      <c r="C30" s="145" t="s">
        <v>36</v>
      </c>
      <c r="D30" s="145">
        <f t="shared" si="1"/>
        <v>1012.36</v>
      </c>
      <c r="E30" s="145">
        <v>1012.36</v>
      </c>
    </row>
    <row r="31" spans="1:5" s="137" customFormat="1" x14ac:dyDescent="0.25">
      <c r="A31" s="138" t="s">
        <v>268</v>
      </c>
      <c r="B31" s="145">
        <v>0.17</v>
      </c>
      <c r="C31" s="145" t="s">
        <v>39</v>
      </c>
      <c r="D31" s="145">
        <f t="shared" si="1"/>
        <v>1813.705882352941</v>
      </c>
      <c r="E31" s="145">
        <v>308.33</v>
      </c>
    </row>
    <row r="32" spans="1:5" s="137" customFormat="1" ht="30" x14ac:dyDescent="0.25">
      <c r="A32" s="138" t="s">
        <v>269</v>
      </c>
      <c r="B32" s="145">
        <v>0.15</v>
      </c>
      <c r="C32" s="145" t="s">
        <v>39</v>
      </c>
      <c r="D32" s="145">
        <f t="shared" si="1"/>
        <v>4027.5333333333333</v>
      </c>
      <c r="E32" s="145">
        <v>604.13</v>
      </c>
    </row>
    <row r="33" spans="1:5" s="137" customFormat="1" x14ac:dyDescent="0.25">
      <c r="A33" s="138" t="s">
        <v>165</v>
      </c>
      <c r="B33" s="145">
        <v>0.03</v>
      </c>
      <c r="C33" s="145" t="s">
        <v>40</v>
      </c>
      <c r="D33" s="145">
        <f t="shared" si="1"/>
        <v>30114.666666666668</v>
      </c>
      <c r="E33" s="145">
        <v>903.44</v>
      </c>
    </row>
    <row r="34" spans="1:5" s="137" customFormat="1" ht="30" x14ac:dyDescent="0.25">
      <c r="A34" s="138" t="s">
        <v>166</v>
      </c>
      <c r="B34" s="145">
        <v>1.49</v>
      </c>
      <c r="C34" s="145" t="s">
        <v>39</v>
      </c>
      <c r="D34" s="145">
        <f t="shared" si="1"/>
        <v>2019.5302013422818</v>
      </c>
      <c r="E34" s="145">
        <v>3009.1</v>
      </c>
    </row>
    <row r="35" spans="1:5" s="137" customFormat="1" x14ac:dyDescent="0.25">
      <c r="A35" s="138" t="s">
        <v>168</v>
      </c>
      <c r="B35" s="145">
        <v>0.1</v>
      </c>
      <c r="C35" s="145" t="s">
        <v>38</v>
      </c>
      <c r="D35" s="145">
        <f t="shared" si="1"/>
        <v>17402.8</v>
      </c>
      <c r="E35" s="145">
        <v>1740.28</v>
      </c>
    </row>
    <row r="36" spans="1:5" s="137" customFormat="1" ht="30" x14ac:dyDescent="0.25">
      <c r="A36" s="138" t="s">
        <v>169</v>
      </c>
      <c r="B36" s="145">
        <v>4</v>
      </c>
      <c r="C36" s="145" t="s">
        <v>44</v>
      </c>
      <c r="D36" s="145">
        <f t="shared" si="1"/>
        <v>252.17250000000001</v>
      </c>
      <c r="E36" s="145">
        <v>1008.69</v>
      </c>
    </row>
    <row r="37" spans="1:5" s="137" customFormat="1" x14ac:dyDescent="0.25">
      <c r="A37" s="138" t="s">
        <v>270</v>
      </c>
      <c r="B37" s="145">
        <v>6</v>
      </c>
      <c r="C37" s="145" t="s">
        <v>35</v>
      </c>
      <c r="D37" s="145">
        <f t="shared" si="1"/>
        <v>80.91</v>
      </c>
      <c r="E37" s="145">
        <v>485.46</v>
      </c>
    </row>
    <row r="38" spans="1:5" s="137" customFormat="1" x14ac:dyDescent="0.25">
      <c r="A38" s="138" t="s">
        <v>222</v>
      </c>
      <c r="B38" s="145">
        <v>1</v>
      </c>
      <c r="C38" s="145" t="s">
        <v>34</v>
      </c>
      <c r="D38" s="145">
        <f t="shared" si="1"/>
        <v>4397.99</v>
      </c>
      <c r="E38" s="145">
        <v>4397.99</v>
      </c>
    </row>
    <row r="39" spans="1:5" s="137" customFormat="1" x14ac:dyDescent="0.25">
      <c r="A39" s="138" t="s">
        <v>172</v>
      </c>
      <c r="B39" s="145">
        <v>1</v>
      </c>
      <c r="C39" s="145" t="s">
        <v>36</v>
      </c>
      <c r="D39" s="145">
        <f t="shared" si="1"/>
        <v>4407.03</v>
      </c>
      <c r="E39" s="145">
        <v>4407.03</v>
      </c>
    </row>
    <row r="40" spans="1:5" s="137" customFormat="1" ht="30" x14ac:dyDescent="0.25">
      <c r="A40" s="138" t="s">
        <v>173</v>
      </c>
      <c r="B40" s="145">
        <v>1</v>
      </c>
      <c r="C40" s="145" t="s">
        <v>46</v>
      </c>
      <c r="D40" s="145">
        <f t="shared" si="1"/>
        <v>868.12</v>
      </c>
      <c r="E40" s="145">
        <v>868.12</v>
      </c>
    </row>
    <row r="41" spans="1:5" s="137" customFormat="1" ht="30" x14ac:dyDescent="0.25">
      <c r="A41" s="138" t="s">
        <v>224</v>
      </c>
      <c r="B41" s="145">
        <v>0.01</v>
      </c>
      <c r="C41" s="145" t="s">
        <v>46</v>
      </c>
      <c r="D41" s="145">
        <f t="shared" si="1"/>
        <v>30424</v>
      </c>
      <c r="E41" s="145">
        <v>304.24</v>
      </c>
    </row>
    <row r="42" spans="1:5" s="137" customFormat="1" x14ac:dyDescent="0.25">
      <c r="A42" s="138" t="s">
        <v>174</v>
      </c>
      <c r="B42" s="145">
        <v>30</v>
      </c>
      <c r="C42" s="145" t="s">
        <v>46</v>
      </c>
      <c r="D42" s="145">
        <f t="shared" si="1"/>
        <v>299.62399999999997</v>
      </c>
      <c r="E42" s="145">
        <v>8988.7199999999993</v>
      </c>
    </row>
    <row r="43" spans="1:5" s="137" customFormat="1" ht="28.5" x14ac:dyDescent="0.25">
      <c r="A43" s="150" t="s">
        <v>227</v>
      </c>
      <c r="B43" s="144"/>
      <c r="C43" s="144"/>
      <c r="D43" s="145"/>
      <c r="E43" s="144"/>
    </row>
    <row r="44" spans="1:5" s="137" customFormat="1" ht="30" x14ac:dyDescent="0.25">
      <c r="A44" s="138" t="s">
        <v>271</v>
      </c>
      <c r="B44" s="145">
        <v>5.0000000000000001E-3</v>
      </c>
      <c r="C44" s="145" t="s">
        <v>42</v>
      </c>
      <c r="D44" s="145">
        <f t="shared" si="1"/>
        <v>92892</v>
      </c>
      <c r="E44" s="145">
        <v>464.46</v>
      </c>
    </row>
    <row r="45" spans="1:5" s="137" customFormat="1" ht="30" x14ac:dyDescent="0.25">
      <c r="A45" s="138" t="s">
        <v>264</v>
      </c>
      <c r="B45" s="145" t="s">
        <v>49</v>
      </c>
      <c r="C45" s="145" t="s">
        <v>39</v>
      </c>
      <c r="D45" s="145">
        <f>E45</f>
        <v>1806.99</v>
      </c>
      <c r="E45" s="145">
        <v>1806.99</v>
      </c>
    </row>
    <row r="46" spans="1:5" s="137" customFormat="1" ht="30" x14ac:dyDescent="0.25">
      <c r="A46" s="138" t="s">
        <v>272</v>
      </c>
      <c r="B46" s="145">
        <v>0.33500000000000002</v>
      </c>
      <c r="C46" s="145" t="s">
        <v>42</v>
      </c>
      <c r="D46" s="145">
        <f t="shared" si="1"/>
        <v>19507.462686567163</v>
      </c>
      <c r="E46" s="145">
        <v>6535</v>
      </c>
    </row>
    <row r="47" spans="1:5" s="137" customFormat="1" x14ac:dyDescent="0.25">
      <c r="A47" s="138" t="s">
        <v>273</v>
      </c>
      <c r="B47" s="145">
        <v>1.2E-2</v>
      </c>
      <c r="C47" s="145" t="s">
        <v>42</v>
      </c>
      <c r="D47" s="145">
        <f t="shared" si="1"/>
        <v>25349.166666666664</v>
      </c>
      <c r="E47" s="145">
        <v>304.19</v>
      </c>
    </row>
    <row r="48" spans="1:5" s="137" customFormat="1" ht="30" x14ac:dyDescent="0.25">
      <c r="A48" s="138" t="s">
        <v>274</v>
      </c>
      <c r="B48" s="145">
        <v>1.24</v>
      </c>
      <c r="C48" s="145" t="s">
        <v>33</v>
      </c>
      <c r="D48" s="145">
        <f t="shared" si="1"/>
        <v>388.58870967741939</v>
      </c>
      <c r="E48" s="145">
        <v>481.85</v>
      </c>
    </row>
    <row r="49" spans="1:5" s="137" customFormat="1" ht="30" x14ac:dyDescent="0.25">
      <c r="A49" s="138" t="s">
        <v>275</v>
      </c>
      <c r="B49" s="145">
        <v>1</v>
      </c>
      <c r="C49" s="145" t="s">
        <v>34</v>
      </c>
      <c r="D49" s="145">
        <f t="shared" si="1"/>
        <v>455.33</v>
      </c>
      <c r="E49" s="145">
        <v>455.33</v>
      </c>
    </row>
    <row r="50" spans="1:5" s="137" customFormat="1" x14ac:dyDescent="0.25">
      <c r="A50" s="138" t="s">
        <v>276</v>
      </c>
      <c r="B50" s="145">
        <v>1.4E-2</v>
      </c>
      <c r="C50" s="145" t="s">
        <v>42</v>
      </c>
      <c r="D50" s="145">
        <f t="shared" si="1"/>
        <v>17380.714285714286</v>
      </c>
      <c r="E50" s="145">
        <v>243.33</v>
      </c>
    </row>
    <row r="51" spans="1:5" s="137" customFormat="1" x14ac:dyDescent="0.25">
      <c r="A51" s="138" t="s">
        <v>277</v>
      </c>
      <c r="B51" s="145">
        <v>0.2</v>
      </c>
      <c r="C51" s="145" t="s">
        <v>278</v>
      </c>
      <c r="D51" s="145">
        <f t="shared" si="1"/>
        <v>2386.1</v>
      </c>
      <c r="E51" s="145">
        <v>477.22</v>
      </c>
    </row>
    <row r="52" spans="1:5" s="137" customFormat="1" ht="30" x14ac:dyDescent="0.25">
      <c r="A52" s="138" t="s">
        <v>237</v>
      </c>
      <c r="B52" s="145">
        <v>0.746</v>
      </c>
      <c r="C52" s="145" t="s">
        <v>39</v>
      </c>
      <c r="D52" s="145">
        <f t="shared" si="1"/>
        <v>2021.6487935656837</v>
      </c>
      <c r="E52" s="145">
        <v>1508.15</v>
      </c>
    </row>
    <row r="53" spans="1:5" s="137" customFormat="1" ht="30" x14ac:dyDescent="0.25">
      <c r="A53" s="138" t="s">
        <v>175</v>
      </c>
      <c r="B53" s="145">
        <v>0.745</v>
      </c>
      <c r="C53" s="145" t="s">
        <v>39</v>
      </c>
      <c r="D53" s="145">
        <f t="shared" si="1"/>
        <v>2007.9731543624162</v>
      </c>
      <c r="E53" s="145">
        <v>1495.94</v>
      </c>
    </row>
    <row r="54" spans="1:5" s="137" customFormat="1" ht="30" x14ac:dyDescent="0.25">
      <c r="A54" s="138" t="s">
        <v>279</v>
      </c>
      <c r="B54" s="145">
        <v>1</v>
      </c>
      <c r="C54" s="145" t="s">
        <v>239</v>
      </c>
      <c r="D54" s="145">
        <f t="shared" si="1"/>
        <v>81.48</v>
      </c>
      <c r="E54" s="145">
        <v>81.48</v>
      </c>
    </row>
    <row r="55" spans="1:5" s="137" customFormat="1" ht="30" x14ac:dyDescent="0.25">
      <c r="A55" s="138" t="s">
        <v>280</v>
      </c>
      <c r="B55" s="145">
        <v>20</v>
      </c>
      <c r="C55" s="145" t="s">
        <v>88</v>
      </c>
      <c r="D55" s="145">
        <f t="shared" si="1"/>
        <v>100.599</v>
      </c>
      <c r="E55" s="145">
        <v>2011.98</v>
      </c>
    </row>
    <row r="56" spans="1:5" s="137" customFormat="1" ht="30" x14ac:dyDescent="0.25">
      <c r="A56" s="138" t="s">
        <v>177</v>
      </c>
      <c r="B56" s="145" t="s">
        <v>192</v>
      </c>
      <c r="C56" s="145" t="s">
        <v>39</v>
      </c>
      <c r="D56" s="145">
        <f>E56</f>
        <v>8749.4699999999993</v>
      </c>
      <c r="E56" s="145">
        <v>8749.4699999999993</v>
      </c>
    </row>
    <row r="57" spans="1:5" s="137" customFormat="1" x14ac:dyDescent="0.25">
      <c r="A57" s="138" t="s">
        <v>240</v>
      </c>
      <c r="B57" s="145">
        <v>0.01</v>
      </c>
      <c r="C57" s="145" t="s">
        <v>85</v>
      </c>
      <c r="D57" s="145">
        <f t="shared" si="1"/>
        <v>8587</v>
      </c>
      <c r="E57" s="145">
        <v>85.87</v>
      </c>
    </row>
    <row r="58" spans="1:5" s="137" customFormat="1" ht="28.5" x14ac:dyDescent="0.25">
      <c r="A58" s="150" t="s">
        <v>66</v>
      </c>
      <c r="B58" s="144"/>
      <c r="C58" s="144"/>
      <c r="D58" s="144"/>
      <c r="E58" s="144"/>
    </row>
    <row r="59" spans="1:5" s="137" customFormat="1" ht="30" x14ac:dyDescent="0.25">
      <c r="A59" s="138" t="s">
        <v>161</v>
      </c>
      <c r="B59" s="145" t="s">
        <v>253</v>
      </c>
      <c r="C59" s="145" t="s">
        <v>31</v>
      </c>
      <c r="D59" s="145">
        <f>E59</f>
        <v>2807.93</v>
      </c>
      <c r="E59" s="145">
        <v>2807.93</v>
      </c>
    </row>
    <row r="60" spans="1:5" s="137" customFormat="1" x14ac:dyDescent="0.25">
      <c r="A60" s="150" t="s">
        <v>281</v>
      </c>
      <c r="B60" s="144"/>
      <c r="C60" s="144"/>
      <c r="D60" s="145"/>
      <c r="E60" s="144"/>
    </row>
    <row r="61" spans="1:5" s="137" customFormat="1" x14ac:dyDescent="0.25">
      <c r="A61" s="138" t="s">
        <v>282</v>
      </c>
      <c r="B61" s="145" t="s">
        <v>253</v>
      </c>
      <c r="C61" s="145" t="s">
        <v>31</v>
      </c>
      <c r="D61" s="145">
        <f t="shared" ref="D61:D63" si="2">E61</f>
        <v>2250</v>
      </c>
      <c r="E61" s="145">
        <v>2250</v>
      </c>
    </row>
    <row r="62" spans="1:5" s="137" customFormat="1" ht="42.75" x14ac:dyDescent="0.25">
      <c r="A62" s="150" t="s">
        <v>283</v>
      </c>
      <c r="B62" s="144"/>
      <c r="C62" s="144"/>
      <c r="D62" s="145"/>
      <c r="E62" s="144"/>
    </row>
    <row r="63" spans="1:5" s="137" customFormat="1" ht="30" x14ac:dyDescent="0.25">
      <c r="A63" s="138" t="s">
        <v>284</v>
      </c>
      <c r="B63" s="145" t="s">
        <v>49</v>
      </c>
      <c r="C63" s="145" t="s">
        <v>31</v>
      </c>
      <c r="D63" s="145">
        <f t="shared" si="2"/>
        <v>210.02</v>
      </c>
      <c r="E63" s="145">
        <v>210.02</v>
      </c>
    </row>
    <row r="64" spans="1:5" s="1" customFormat="1" ht="14.25" x14ac:dyDescent="0.2">
      <c r="A64" s="85" t="s">
        <v>30</v>
      </c>
      <c r="B64" s="146"/>
      <c r="C64" s="146"/>
      <c r="D64" s="146"/>
      <c r="E64" s="146"/>
    </row>
    <row r="65" spans="1:5" s="1" customFormat="1" x14ac:dyDescent="0.2">
      <c r="A65" s="86" t="s">
        <v>30</v>
      </c>
      <c r="B65" s="147" t="s">
        <v>48</v>
      </c>
      <c r="C65" s="147" t="s">
        <v>31</v>
      </c>
      <c r="D65" s="147">
        <f>E65</f>
        <v>10135.592000000001</v>
      </c>
      <c r="E65" s="147">
        <f>SUM(E17:E63)*10%</f>
        <v>10135.592000000001</v>
      </c>
    </row>
    <row r="66" spans="1:5" s="137" customFormat="1" x14ac:dyDescent="0.25">
      <c r="A66" s="148" t="s">
        <v>51</v>
      </c>
      <c r="B66" s="145"/>
      <c r="C66" s="145"/>
      <c r="D66" s="145"/>
      <c r="E66" s="149">
        <f>SUM(E16:E65)</f>
        <v>111491.512</v>
      </c>
    </row>
    <row r="67" spans="1:5" s="137" customFormat="1" x14ac:dyDescent="0.25">
      <c r="A67" s="219"/>
      <c r="B67" s="219"/>
      <c r="C67" s="219"/>
      <c r="D67" s="219"/>
      <c r="E67" s="219"/>
    </row>
    <row r="68" spans="1:5" s="137" customFormat="1" x14ac:dyDescent="0.25">
      <c r="A68" s="219"/>
      <c r="B68" s="219"/>
      <c r="C68" s="219"/>
      <c r="D68" s="219"/>
      <c r="E68" s="219"/>
    </row>
    <row r="69" spans="1:5" s="137" customFormat="1" ht="39.75" customHeight="1" x14ac:dyDescent="0.25">
      <c r="A69" s="220" t="s">
        <v>285</v>
      </c>
      <c r="B69" s="220"/>
      <c r="C69" s="220"/>
      <c r="D69" s="220"/>
      <c r="E69" s="220"/>
    </row>
    <row r="70" spans="1:5" s="137" customFormat="1" ht="27.75" customHeight="1" x14ac:dyDescent="0.25">
      <c r="A70" s="220" t="s">
        <v>245</v>
      </c>
      <c r="B70" s="220"/>
      <c r="C70" s="220"/>
      <c r="D70" s="220"/>
      <c r="E70" s="220"/>
    </row>
    <row r="71" spans="1:5" s="137" customFormat="1" ht="24" customHeight="1" x14ac:dyDescent="0.25">
      <c r="A71" s="220" t="s">
        <v>246</v>
      </c>
      <c r="B71" s="220"/>
      <c r="C71" s="220"/>
      <c r="D71" s="220"/>
      <c r="E71" s="220"/>
    </row>
    <row r="72" spans="1:5" s="137" customFormat="1" ht="30.75" customHeight="1" x14ac:dyDescent="0.25">
      <c r="A72" s="220" t="s">
        <v>247</v>
      </c>
      <c r="B72" s="220"/>
      <c r="C72" s="220"/>
      <c r="D72" s="220"/>
      <c r="E72" s="220"/>
    </row>
    <row r="73" spans="1:5" s="137" customFormat="1" x14ac:dyDescent="0.25">
      <c r="A73" s="219"/>
      <c r="B73" s="219"/>
      <c r="C73" s="219"/>
      <c r="D73" s="219"/>
      <c r="E73" s="219"/>
    </row>
    <row r="74" spans="1:5" s="137" customFormat="1" ht="24.75" customHeight="1" x14ac:dyDescent="0.25">
      <c r="B74" s="220"/>
      <c r="C74" s="220"/>
      <c r="D74" s="220"/>
      <c r="E74" s="220"/>
    </row>
    <row r="75" spans="1:5" s="137" customFormat="1" ht="18.75" customHeight="1" x14ac:dyDescent="0.25">
      <c r="A75" s="219" t="s">
        <v>248</v>
      </c>
      <c r="B75" s="219"/>
      <c r="C75" s="219"/>
      <c r="D75" s="219"/>
      <c r="E75" s="219"/>
    </row>
    <row r="76" spans="1:5" s="137" customFormat="1" ht="15.75" customHeight="1" x14ac:dyDescent="0.25">
      <c r="A76" s="219" t="s">
        <v>286</v>
      </c>
      <c r="B76" s="219"/>
      <c r="C76" s="219"/>
      <c r="D76" s="219"/>
      <c r="E76" s="219"/>
    </row>
    <row r="77" spans="1:5" s="137" customFormat="1" ht="10.5" customHeight="1" x14ac:dyDescent="0.25">
      <c r="B77" s="219"/>
      <c r="C77" s="219"/>
      <c r="D77" s="219" t="s">
        <v>53</v>
      </c>
      <c r="E77" s="219"/>
    </row>
    <row r="78" spans="1:5" s="137" customFormat="1" x14ac:dyDescent="0.25">
      <c r="A78" s="219"/>
      <c r="B78" s="219"/>
      <c r="C78" s="219"/>
      <c r="D78" s="219"/>
      <c r="E78" s="219"/>
    </row>
    <row r="79" spans="1:5" s="137" customFormat="1" x14ac:dyDescent="0.25">
      <c r="A79" s="219" t="s">
        <v>249</v>
      </c>
      <c r="B79" s="219"/>
      <c r="C79" s="219"/>
      <c r="D79" s="219"/>
      <c r="E79" s="219"/>
    </row>
    <row r="80" spans="1:5" s="137" customFormat="1" ht="10.5" customHeight="1" x14ac:dyDescent="0.25">
      <c r="B80" s="219"/>
      <c r="C80" s="219"/>
      <c r="D80" s="219" t="s">
        <v>53</v>
      </c>
      <c r="E80" s="219"/>
    </row>
    <row r="81" spans="1:5" s="137" customFormat="1" ht="11.25" customHeight="1" x14ac:dyDescent="0.25">
      <c r="A81" s="219"/>
      <c r="B81" s="219"/>
      <c r="C81" s="219"/>
      <c r="D81" s="219"/>
      <c r="E81" s="219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10:E10"/>
    <mergeCell ref="A11:E11"/>
    <mergeCell ref="A12:E12"/>
    <mergeCell ref="A13:E13"/>
    <mergeCell ref="A14:E14"/>
    <mergeCell ref="A76:E76"/>
    <mergeCell ref="A67:E67"/>
    <mergeCell ref="A68:E68"/>
    <mergeCell ref="A69:E69"/>
    <mergeCell ref="A70:E70"/>
    <mergeCell ref="A71:E71"/>
    <mergeCell ref="A72:E72"/>
    <mergeCell ref="A73:E73"/>
    <mergeCell ref="B74:E74"/>
    <mergeCell ref="A75:E75"/>
    <mergeCell ref="A81:E81"/>
    <mergeCell ref="B77:C77"/>
    <mergeCell ref="D77:E77"/>
    <mergeCell ref="A78:E78"/>
    <mergeCell ref="A79:E79"/>
    <mergeCell ref="B80:C80"/>
    <mergeCell ref="D80:E80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0"/>
  <sheetViews>
    <sheetView tabSelected="1" topLeftCell="A14" workbookViewId="0">
      <selection activeCell="A28" sqref="A28:XFD2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20" s="2" customFormat="1" ht="35.25" customHeight="1" x14ac:dyDescent="0.3">
      <c r="A1" s="184" t="s">
        <v>287</v>
      </c>
      <c r="B1" s="184"/>
      <c r="C1" s="184"/>
      <c r="D1" s="184"/>
      <c r="E1" s="184"/>
      <c r="F1" s="184"/>
    </row>
    <row r="2" spans="1:20" s="2" customFormat="1" x14ac:dyDescent="0.25">
      <c r="A2" s="49"/>
      <c r="B2" s="49"/>
      <c r="C2" s="49"/>
      <c r="D2" s="49"/>
      <c r="E2" s="49"/>
      <c r="F2" s="49"/>
    </row>
    <row r="3" spans="1:20" s="2" customFormat="1" ht="19.5" customHeight="1" x14ac:dyDescent="0.25">
      <c r="A3" s="50" t="s">
        <v>288</v>
      </c>
      <c r="B3" s="50"/>
      <c r="C3" s="50"/>
      <c r="D3" s="50"/>
      <c r="E3" s="50"/>
      <c r="F3" s="51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</row>
    <row r="4" spans="1:20" s="2" customFormat="1" ht="19.5" customHeight="1" x14ac:dyDescent="0.25">
      <c r="A4" s="50"/>
      <c r="B4" s="50"/>
      <c r="C4" s="50"/>
      <c r="D4" s="50"/>
      <c r="E4" s="50"/>
      <c r="F4" s="51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</row>
    <row r="5" spans="1:20" s="2" customFormat="1" ht="36.75" customHeight="1" x14ac:dyDescent="0.25">
      <c r="A5" s="191" t="s">
        <v>127</v>
      </c>
      <c r="B5" s="191"/>
      <c r="C5" s="191"/>
      <c r="D5" s="191"/>
      <c r="E5" s="191"/>
      <c r="F5" s="191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2"/>
    </row>
    <row r="6" spans="1:20" s="62" customFormat="1" ht="27.75" customHeight="1" x14ac:dyDescent="0.25">
      <c r="A6" s="108" t="s">
        <v>128</v>
      </c>
      <c r="B6" s="109">
        <v>2</v>
      </c>
      <c r="C6" s="108" t="s">
        <v>129</v>
      </c>
      <c r="D6" s="135">
        <v>875.1</v>
      </c>
      <c r="E6" s="108" t="s">
        <v>130</v>
      </c>
      <c r="F6" s="111">
        <v>823.6</v>
      </c>
      <c r="G6" s="53"/>
      <c r="H6" s="55"/>
      <c r="I6" s="56"/>
      <c r="J6" s="57"/>
      <c r="K6" s="58"/>
      <c r="L6" s="59"/>
      <c r="M6" s="59"/>
      <c r="N6" s="59"/>
      <c r="O6" s="53"/>
      <c r="P6" s="53"/>
      <c r="Q6" s="179"/>
      <c r="R6" s="179"/>
      <c r="S6" s="176"/>
      <c r="T6" s="177"/>
    </row>
    <row r="7" spans="1:20" s="64" customFormat="1" ht="32.25" customHeight="1" x14ac:dyDescent="0.25">
      <c r="A7" s="108" t="s">
        <v>131</v>
      </c>
      <c r="B7" s="109">
        <v>2</v>
      </c>
      <c r="C7" s="108" t="s">
        <v>132</v>
      </c>
      <c r="D7" s="135">
        <v>0</v>
      </c>
      <c r="E7" s="108" t="s">
        <v>133</v>
      </c>
      <c r="F7" s="111">
        <v>531.4</v>
      </c>
      <c r="G7" s="53"/>
      <c r="H7" s="55"/>
      <c r="I7" s="56"/>
      <c r="J7" s="57"/>
      <c r="K7" s="58"/>
      <c r="L7" s="59"/>
      <c r="M7" s="59"/>
      <c r="N7" s="59"/>
      <c r="O7" s="53"/>
      <c r="P7" s="53"/>
      <c r="Q7" s="179"/>
      <c r="R7" s="179"/>
      <c r="S7" s="71"/>
      <c r="T7" s="178"/>
    </row>
    <row r="8" spans="1:20" s="64" customFormat="1" ht="48" customHeight="1" x14ac:dyDescent="0.25">
      <c r="A8" s="141" t="s">
        <v>134</v>
      </c>
      <c r="B8" s="109">
        <v>12</v>
      </c>
      <c r="C8" s="108" t="s">
        <v>135</v>
      </c>
      <c r="D8" s="111">
        <v>77</v>
      </c>
      <c r="E8" s="108" t="s">
        <v>136</v>
      </c>
      <c r="F8" s="111">
        <v>137.4</v>
      </c>
      <c r="G8" s="53"/>
      <c r="H8" s="55"/>
      <c r="I8" s="56"/>
      <c r="J8" s="57"/>
      <c r="K8" s="140"/>
      <c r="L8" s="59"/>
      <c r="M8" s="59"/>
      <c r="N8" s="59"/>
      <c r="O8" s="53"/>
      <c r="P8" s="53"/>
      <c r="Q8" s="179"/>
      <c r="R8" s="179"/>
      <c r="S8" s="71"/>
      <c r="T8" s="178"/>
    </row>
    <row r="9" spans="1:20" s="64" customFormat="1" ht="33.75" customHeight="1" x14ac:dyDescent="0.25">
      <c r="A9" s="65"/>
      <c r="B9" s="57"/>
      <c r="C9" s="54"/>
      <c r="D9" s="67"/>
      <c r="E9" s="68"/>
      <c r="F9" s="69"/>
      <c r="G9" s="53"/>
      <c r="H9" s="55"/>
      <c r="I9" s="56"/>
      <c r="J9" s="57"/>
      <c r="K9" s="140"/>
      <c r="L9" s="59"/>
      <c r="M9" s="59"/>
      <c r="N9" s="59"/>
      <c r="O9" s="59"/>
      <c r="P9" s="53"/>
      <c r="Q9" s="140"/>
      <c r="R9" s="141"/>
      <c r="S9" s="71"/>
    </row>
    <row r="10" spans="1:20" s="74" customFormat="1" ht="15" customHeight="1" thickBot="1" x14ac:dyDescent="0.3">
      <c r="A10" s="72"/>
      <c r="B10" s="72"/>
      <c r="C10" s="72"/>
      <c r="D10" s="72"/>
      <c r="E10" s="72"/>
      <c r="F10" s="14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20" s="74" customFormat="1" ht="30" customHeight="1" x14ac:dyDescent="0.25">
      <c r="A11" s="195" t="s">
        <v>137</v>
      </c>
      <c r="B11" s="196"/>
      <c r="C11" s="196"/>
      <c r="D11" s="196"/>
      <c r="E11" s="197"/>
      <c r="F11" s="75" t="s">
        <v>138</v>
      </c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</row>
    <row r="12" spans="1:20" s="103" customFormat="1" ht="30" customHeight="1" x14ac:dyDescent="0.25">
      <c r="A12" s="201" t="s">
        <v>139</v>
      </c>
      <c r="B12" s="202"/>
      <c r="C12" s="202"/>
      <c r="D12" s="202"/>
      <c r="E12" s="203"/>
      <c r="F12" s="104">
        <v>54095.013000000021</v>
      </c>
      <c r="G12" s="152"/>
    </row>
    <row r="13" spans="1:20" s="103" customFormat="1" ht="30" customHeight="1" x14ac:dyDescent="0.25">
      <c r="A13" s="201" t="s">
        <v>140</v>
      </c>
      <c r="B13" s="202"/>
      <c r="C13" s="202"/>
      <c r="D13" s="202"/>
      <c r="E13" s="203"/>
      <c r="F13" s="104">
        <v>22057.179999999964</v>
      </c>
    </row>
    <row r="14" spans="1:20" s="103" customFormat="1" ht="30" customHeight="1" x14ac:dyDescent="0.25">
      <c r="A14" s="201" t="s">
        <v>141</v>
      </c>
      <c r="B14" s="202"/>
      <c r="C14" s="202"/>
      <c r="D14" s="202"/>
      <c r="E14" s="203"/>
      <c r="F14" s="106">
        <f>SUM(F15:F17)</f>
        <v>134836.71</v>
      </c>
    </row>
    <row r="15" spans="1:20" s="74" customFormat="1" ht="28.5" customHeight="1" x14ac:dyDescent="0.25">
      <c r="A15" s="188" t="s">
        <v>142</v>
      </c>
      <c r="B15" s="189"/>
      <c r="C15" s="189"/>
      <c r="D15" s="189"/>
      <c r="E15" s="190"/>
      <c r="F15" s="100">
        <v>134836.71</v>
      </c>
    </row>
    <row r="16" spans="1:20" s="74" customFormat="1" ht="24.75" hidden="1" customHeight="1" x14ac:dyDescent="0.25">
      <c r="A16" s="188" t="s">
        <v>143</v>
      </c>
      <c r="B16" s="189"/>
      <c r="C16" s="189"/>
      <c r="D16" s="189"/>
      <c r="E16" s="190"/>
      <c r="F16" s="100"/>
    </row>
    <row r="17" spans="1:19" s="74" customFormat="1" ht="30" hidden="1" customHeight="1" x14ac:dyDescent="0.25">
      <c r="A17" s="188" t="s">
        <v>144</v>
      </c>
      <c r="B17" s="189"/>
      <c r="C17" s="189"/>
      <c r="D17" s="189"/>
      <c r="E17" s="190"/>
      <c r="F17" s="100"/>
    </row>
    <row r="18" spans="1:19" s="103" customFormat="1" ht="30" customHeight="1" x14ac:dyDescent="0.25">
      <c r="A18" s="201" t="s">
        <v>145</v>
      </c>
      <c r="B18" s="202"/>
      <c r="C18" s="202"/>
      <c r="D18" s="202"/>
      <c r="E18" s="203"/>
      <c r="F18" s="106">
        <f>SUM(F19:F21)</f>
        <v>119935.33</v>
      </c>
    </row>
    <row r="19" spans="1:19" s="74" customFormat="1" ht="24.75" customHeight="1" x14ac:dyDescent="0.25">
      <c r="A19" s="188" t="s">
        <v>142</v>
      </c>
      <c r="B19" s="189"/>
      <c r="C19" s="189"/>
      <c r="D19" s="189"/>
      <c r="E19" s="190"/>
      <c r="F19" s="100">
        <v>119935.33</v>
      </c>
    </row>
    <row r="20" spans="1:19" s="74" customFormat="1" ht="25.5" hidden="1" customHeight="1" x14ac:dyDescent="0.25">
      <c r="A20" s="188" t="s">
        <v>143</v>
      </c>
      <c r="B20" s="189"/>
      <c r="C20" s="189"/>
      <c r="D20" s="189"/>
      <c r="E20" s="190"/>
      <c r="F20" s="100"/>
    </row>
    <row r="21" spans="1:19" s="77" customFormat="1" ht="21.75" hidden="1" customHeight="1" x14ac:dyDescent="0.2">
      <c r="A21" s="188" t="s">
        <v>144</v>
      </c>
      <c r="B21" s="189"/>
      <c r="C21" s="189"/>
      <c r="D21" s="189"/>
      <c r="E21" s="190"/>
      <c r="F21" s="100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</row>
    <row r="22" spans="1:19" s="77" customFormat="1" ht="30" customHeight="1" x14ac:dyDescent="0.2">
      <c r="A22" s="215" t="s">
        <v>146</v>
      </c>
      <c r="B22" s="216"/>
      <c r="C22" s="216"/>
      <c r="D22" s="216"/>
      <c r="E22" s="217"/>
      <c r="F22" s="136">
        <f>F12+F18</f>
        <v>174030.34300000002</v>
      </c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</row>
    <row r="23" spans="1:19" s="107" customFormat="1" ht="30" customHeight="1" x14ac:dyDescent="0.25">
      <c r="A23" s="201" t="s">
        <v>147</v>
      </c>
      <c r="B23" s="202"/>
      <c r="C23" s="202"/>
      <c r="D23" s="202"/>
      <c r="E23" s="203"/>
      <c r="F23" s="106">
        <f>акт21!E75</f>
        <v>141711.74600000001</v>
      </c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</row>
    <row r="24" spans="1:19" s="107" customFormat="1" ht="30" customHeight="1" x14ac:dyDescent="0.25">
      <c r="A24" s="201" t="s">
        <v>148</v>
      </c>
      <c r="B24" s="202"/>
      <c r="C24" s="202"/>
      <c r="D24" s="202"/>
      <c r="E24" s="203"/>
      <c r="F24" s="106">
        <f>F22-F23-0.01</f>
        <v>32318.58700000001</v>
      </c>
      <c r="G24" s="103"/>
      <c r="H24" s="103"/>
      <c r="I24" s="103"/>
      <c r="J24" s="103"/>
      <c r="K24" s="103"/>
      <c r="L24" s="103"/>
      <c r="M24" s="103"/>
      <c r="N24" s="103"/>
      <c r="O24" s="103"/>
      <c r="P24" s="103"/>
      <c r="Q24" s="103"/>
      <c r="R24" s="103"/>
      <c r="S24" s="103"/>
    </row>
    <row r="25" spans="1:19" s="107" customFormat="1" ht="30" customHeight="1" x14ac:dyDescent="0.25">
      <c r="A25" s="201" t="s">
        <v>149</v>
      </c>
      <c r="B25" s="202"/>
      <c r="C25" s="202"/>
      <c r="D25" s="202"/>
      <c r="E25" s="203"/>
      <c r="F25" s="104">
        <f>F13+F14-F18</f>
        <v>36958.559999999954</v>
      </c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3"/>
    </row>
    <row r="26" spans="1:19" s="77" customFormat="1" ht="11.45" customHeight="1" x14ac:dyDescent="0.25">
      <c r="A26" s="78"/>
      <c r="B26" s="78"/>
      <c r="C26" s="78"/>
      <c r="D26" s="78"/>
      <c r="E26" s="78"/>
      <c r="F26" s="78"/>
    </row>
    <row r="27" spans="1:19" s="79" customFormat="1" ht="64.5" customHeight="1" x14ac:dyDescent="0.2">
      <c r="A27" s="204" t="s">
        <v>150</v>
      </c>
      <c r="B27" s="204"/>
      <c r="C27" s="204"/>
      <c r="D27" s="204"/>
    </row>
    <row r="28" spans="1:19" s="2" customFormat="1" ht="21.75" hidden="1" customHeight="1" x14ac:dyDescent="0.25">
      <c r="A28" s="208" t="s">
        <v>315</v>
      </c>
      <c r="B28" s="208"/>
      <c r="C28" s="208"/>
      <c r="D28" s="208"/>
    </row>
    <row r="29" spans="1:19" s="2" customFormat="1" ht="22.5" customHeight="1" x14ac:dyDescent="0.25">
      <c r="A29" s="204" t="s">
        <v>72</v>
      </c>
      <c r="B29" s="204"/>
      <c r="C29" s="204"/>
      <c r="D29" s="204"/>
    </row>
    <row r="30" spans="1:19" s="2" customFormat="1" ht="22.5" customHeight="1" x14ac:dyDescent="0.25">
      <c r="A30" s="204" t="s">
        <v>73</v>
      </c>
      <c r="B30" s="204"/>
      <c r="C30" s="204"/>
      <c r="D30" s="49"/>
    </row>
  </sheetData>
  <mergeCells count="21">
    <mergeCell ref="A17:E17"/>
    <mergeCell ref="A1:F1"/>
    <mergeCell ref="A5:F5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31496062992125984" top="0.35433070866141736" bottom="0.55118110236220474" header="0" footer="0"/>
  <pageSetup paperSize="9" scale="9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7"/>
  <sheetViews>
    <sheetView topLeftCell="A57" workbookViewId="0">
      <selection activeCell="G71" sqref="G71"/>
    </sheetView>
  </sheetViews>
  <sheetFormatPr defaultColWidth="8.140625" defaultRowHeight="15" x14ac:dyDescent="0.25"/>
  <cols>
    <col min="1" max="1" width="59.85546875" style="143" customWidth="1"/>
    <col min="2" max="2" width="16.5703125" style="143" customWidth="1"/>
    <col min="3" max="3" width="15" style="143" customWidth="1"/>
    <col min="4" max="5" width="16.5703125" style="143" customWidth="1"/>
    <col min="6" max="6" width="9.42578125" style="143" bestFit="1" customWidth="1"/>
    <col min="7" max="7" width="10.28515625" style="143" customWidth="1"/>
    <col min="8" max="255" width="8.140625" style="143"/>
    <col min="256" max="256" width="8.7109375" style="143" customWidth="1"/>
    <col min="257" max="257" width="31.5703125" style="143" customWidth="1"/>
    <col min="258" max="258" width="13.85546875" style="143" customWidth="1"/>
    <col min="259" max="259" width="19.140625" style="143" customWidth="1"/>
    <col min="260" max="260" width="17.5703125" style="143" customWidth="1"/>
    <col min="261" max="261" width="14.7109375" style="143" customWidth="1"/>
    <col min="262" max="511" width="8.140625" style="143"/>
    <col min="512" max="512" width="8.7109375" style="143" customWidth="1"/>
    <col min="513" max="513" width="31.5703125" style="143" customWidth="1"/>
    <col min="514" max="514" width="13.85546875" style="143" customWidth="1"/>
    <col min="515" max="515" width="19.140625" style="143" customWidth="1"/>
    <col min="516" max="516" width="17.5703125" style="143" customWidth="1"/>
    <col min="517" max="517" width="14.7109375" style="143" customWidth="1"/>
    <col min="518" max="767" width="8.140625" style="143"/>
    <col min="768" max="768" width="8.7109375" style="143" customWidth="1"/>
    <col min="769" max="769" width="31.5703125" style="143" customWidth="1"/>
    <col min="770" max="770" width="13.85546875" style="143" customWidth="1"/>
    <col min="771" max="771" width="19.140625" style="143" customWidth="1"/>
    <col min="772" max="772" width="17.5703125" style="143" customWidth="1"/>
    <col min="773" max="773" width="14.7109375" style="143" customWidth="1"/>
    <col min="774" max="1023" width="8.140625" style="143"/>
    <col min="1024" max="1024" width="8.7109375" style="143" customWidth="1"/>
    <col min="1025" max="1025" width="31.5703125" style="143" customWidth="1"/>
    <col min="1026" max="1026" width="13.85546875" style="143" customWidth="1"/>
    <col min="1027" max="1027" width="19.140625" style="143" customWidth="1"/>
    <col min="1028" max="1028" width="17.5703125" style="143" customWidth="1"/>
    <col min="1029" max="1029" width="14.7109375" style="143" customWidth="1"/>
    <col min="1030" max="1279" width="8.140625" style="143"/>
    <col min="1280" max="1280" width="8.7109375" style="143" customWidth="1"/>
    <col min="1281" max="1281" width="31.5703125" style="143" customWidth="1"/>
    <col min="1282" max="1282" width="13.85546875" style="143" customWidth="1"/>
    <col min="1283" max="1283" width="19.140625" style="143" customWidth="1"/>
    <col min="1284" max="1284" width="17.5703125" style="143" customWidth="1"/>
    <col min="1285" max="1285" width="14.7109375" style="143" customWidth="1"/>
    <col min="1286" max="1535" width="8.140625" style="143"/>
    <col min="1536" max="1536" width="8.7109375" style="143" customWidth="1"/>
    <col min="1537" max="1537" width="31.5703125" style="143" customWidth="1"/>
    <col min="1538" max="1538" width="13.85546875" style="143" customWidth="1"/>
    <col min="1539" max="1539" width="19.140625" style="143" customWidth="1"/>
    <col min="1540" max="1540" width="17.5703125" style="143" customWidth="1"/>
    <col min="1541" max="1541" width="14.7109375" style="143" customWidth="1"/>
    <col min="1542" max="1791" width="8.140625" style="143"/>
    <col min="1792" max="1792" width="8.7109375" style="143" customWidth="1"/>
    <col min="1793" max="1793" width="31.5703125" style="143" customWidth="1"/>
    <col min="1794" max="1794" width="13.85546875" style="143" customWidth="1"/>
    <col min="1795" max="1795" width="19.140625" style="143" customWidth="1"/>
    <col min="1796" max="1796" width="17.5703125" style="143" customWidth="1"/>
    <col min="1797" max="1797" width="14.7109375" style="143" customWidth="1"/>
    <col min="1798" max="2047" width="8.140625" style="143"/>
    <col min="2048" max="2048" width="8.7109375" style="143" customWidth="1"/>
    <col min="2049" max="2049" width="31.5703125" style="143" customWidth="1"/>
    <col min="2050" max="2050" width="13.85546875" style="143" customWidth="1"/>
    <col min="2051" max="2051" width="19.140625" style="143" customWidth="1"/>
    <col min="2052" max="2052" width="17.5703125" style="143" customWidth="1"/>
    <col min="2053" max="2053" width="14.7109375" style="143" customWidth="1"/>
    <col min="2054" max="2303" width="8.140625" style="143"/>
    <col min="2304" max="2304" width="8.7109375" style="143" customWidth="1"/>
    <col min="2305" max="2305" width="31.5703125" style="143" customWidth="1"/>
    <col min="2306" max="2306" width="13.85546875" style="143" customWidth="1"/>
    <col min="2307" max="2307" width="19.140625" style="143" customWidth="1"/>
    <col min="2308" max="2308" width="17.5703125" style="143" customWidth="1"/>
    <col min="2309" max="2309" width="14.7109375" style="143" customWidth="1"/>
    <col min="2310" max="2559" width="8.140625" style="143"/>
    <col min="2560" max="2560" width="8.7109375" style="143" customWidth="1"/>
    <col min="2561" max="2561" width="31.5703125" style="143" customWidth="1"/>
    <col min="2562" max="2562" width="13.85546875" style="143" customWidth="1"/>
    <col min="2563" max="2563" width="19.140625" style="143" customWidth="1"/>
    <col min="2564" max="2564" width="17.5703125" style="143" customWidth="1"/>
    <col min="2565" max="2565" width="14.7109375" style="143" customWidth="1"/>
    <col min="2566" max="2815" width="8.140625" style="143"/>
    <col min="2816" max="2816" width="8.7109375" style="143" customWidth="1"/>
    <col min="2817" max="2817" width="31.5703125" style="143" customWidth="1"/>
    <col min="2818" max="2818" width="13.85546875" style="143" customWidth="1"/>
    <col min="2819" max="2819" width="19.140625" style="143" customWidth="1"/>
    <col min="2820" max="2820" width="17.5703125" style="143" customWidth="1"/>
    <col min="2821" max="2821" width="14.7109375" style="143" customWidth="1"/>
    <col min="2822" max="3071" width="8.140625" style="143"/>
    <col min="3072" max="3072" width="8.7109375" style="143" customWidth="1"/>
    <col min="3073" max="3073" width="31.5703125" style="143" customWidth="1"/>
    <col min="3074" max="3074" width="13.85546875" style="143" customWidth="1"/>
    <col min="3075" max="3075" width="19.140625" style="143" customWidth="1"/>
    <col min="3076" max="3076" width="17.5703125" style="143" customWidth="1"/>
    <col min="3077" max="3077" width="14.7109375" style="143" customWidth="1"/>
    <col min="3078" max="3327" width="8.140625" style="143"/>
    <col min="3328" max="3328" width="8.7109375" style="143" customWidth="1"/>
    <col min="3329" max="3329" width="31.5703125" style="143" customWidth="1"/>
    <col min="3330" max="3330" width="13.85546875" style="143" customWidth="1"/>
    <col min="3331" max="3331" width="19.140625" style="143" customWidth="1"/>
    <col min="3332" max="3332" width="17.5703125" style="143" customWidth="1"/>
    <col min="3333" max="3333" width="14.7109375" style="143" customWidth="1"/>
    <col min="3334" max="3583" width="8.140625" style="143"/>
    <col min="3584" max="3584" width="8.7109375" style="143" customWidth="1"/>
    <col min="3585" max="3585" width="31.5703125" style="143" customWidth="1"/>
    <col min="3586" max="3586" width="13.85546875" style="143" customWidth="1"/>
    <col min="3587" max="3587" width="19.140625" style="143" customWidth="1"/>
    <col min="3588" max="3588" width="17.5703125" style="143" customWidth="1"/>
    <col min="3589" max="3589" width="14.7109375" style="143" customWidth="1"/>
    <col min="3590" max="3839" width="8.140625" style="143"/>
    <col min="3840" max="3840" width="8.7109375" style="143" customWidth="1"/>
    <col min="3841" max="3841" width="31.5703125" style="143" customWidth="1"/>
    <col min="3842" max="3842" width="13.85546875" style="143" customWidth="1"/>
    <col min="3843" max="3843" width="19.140625" style="143" customWidth="1"/>
    <col min="3844" max="3844" width="17.5703125" style="143" customWidth="1"/>
    <col min="3845" max="3845" width="14.7109375" style="143" customWidth="1"/>
    <col min="3846" max="4095" width="8.140625" style="143"/>
    <col min="4096" max="4096" width="8.7109375" style="143" customWidth="1"/>
    <col min="4097" max="4097" width="31.5703125" style="143" customWidth="1"/>
    <col min="4098" max="4098" width="13.85546875" style="143" customWidth="1"/>
    <col min="4099" max="4099" width="19.140625" style="143" customWidth="1"/>
    <col min="4100" max="4100" width="17.5703125" style="143" customWidth="1"/>
    <col min="4101" max="4101" width="14.7109375" style="143" customWidth="1"/>
    <col min="4102" max="4351" width="8.140625" style="143"/>
    <col min="4352" max="4352" width="8.7109375" style="143" customWidth="1"/>
    <col min="4353" max="4353" width="31.5703125" style="143" customWidth="1"/>
    <col min="4354" max="4354" width="13.85546875" style="143" customWidth="1"/>
    <col min="4355" max="4355" width="19.140625" style="143" customWidth="1"/>
    <col min="4356" max="4356" width="17.5703125" style="143" customWidth="1"/>
    <col min="4357" max="4357" width="14.7109375" style="143" customWidth="1"/>
    <col min="4358" max="4607" width="8.140625" style="143"/>
    <col min="4608" max="4608" width="8.7109375" style="143" customWidth="1"/>
    <col min="4609" max="4609" width="31.5703125" style="143" customWidth="1"/>
    <col min="4610" max="4610" width="13.85546875" style="143" customWidth="1"/>
    <col min="4611" max="4611" width="19.140625" style="143" customWidth="1"/>
    <col min="4612" max="4612" width="17.5703125" style="143" customWidth="1"/>
    <col min="4613" max="4613" width="14.7109375" style="143" customWidth="1"/>
    <col min="4614" max="4863" width="8.140625" style="143"/>
    <col min="4864" max="4864" width="8.7109375" style="143" customWidth="1"/>
    <col min="4865" max="4865" width="31.5703125" style="143" customWidth="1"/>
    <col min="4866" max="4866" width="13.85546875" style="143" customWidth="1"/>
    <col min="4867" max="4867" width="19.140625" style="143" customWidth="1"/>
    <col min="4868" max="4868" width="17.5703125" style="143" customWidth="1"/>
    <col min="4869" max="4869" width="14.7109375" style="143" customWidth="1"/>
    <col min="4870" max="5119" width="8.140625" style="143"/>
    <col min="5120" max="5120" width="8.7109375" style="143" customWidth="1"/>
    <col min="5121" max="5121" width="31.5703125" style="143" customWidth="1"/>
    <col min="5122" max="5122" width="13.85546875" style="143" customWidth="1"/>
    <col min="5123" max="5123" width="19.140625" style="143" customWidth="1"/>
    <col min="5124" max="5124" width="17.5703125" style="143" customWidth="1"/>
    <col min="5125" max="5125" width="14.7109375" style="143" customWidth="1"/>
    <col min="5126" max="5375" width="8.140625" style="143"/>
    <col min="5376" max="5376" width="8.7109375" style="143" customWidth="1"/>
    <col min="5377" max="5377" width="31.5703125" style="143" customWidth="1"/>
    <col min="5378" max="5378" width="13.85546875" style="143" customWidth="1"/>
    <col min="5379" max="5379" width="19.140625" style="143" customWidth="1"/>
    <col min="5380" max="5380" width="17.5703125" style="143" customWidth="1"/>
    <col min="5381" max="5381" width="14.7109375" style="143" customWidth="1"/>
    <col min="5382" max="5631" width="8.140625" style="143"/>
    <col min="5632" max="5632" width="8.7109375" style="143" customWidth="1"/>
    <col min="5633" max="5633" width="31.5703125" style="143" customWidth="1"/>
    <col min="5634" max="5634" width="13.85546875" style="143" customWidth="1"/>
    <col min="5635" max="5635" width="19.140625" style="143" customWidth="1"/>
    <col min="5636" max="5636" width="17.5703125" style="143" customWidth="1"/>
    <col min="5637" max="5637" width="14.7109375" style="143" customWidth="1"/>
    <col min="5638" max="5887" width="8.140625" style="143"/>
    <col min="5888" max="5888" width="8.7109375" style="143" customWidth="1"/>
    <col min="5889" max="5889" width="31.5703125" style="143" customWidth="1"/>
    <col min="5890" max="5890" width="13.85546875" style="143" customWidth="1"/>
    <col min="5891" max="5891" width="19.140625" style="143" customWidth="1"/>
    <col min="5892" max="5892" width="17.5703125" style="143" customWidth="1"/>
    <col min="5893" max="5893" width="14.7109375" style="143" customWidth="1"/>
    <col min="5894" max="6143" width="8.140625" style="143"/>
    <col min="6144" max="6144" width="8.7109375" style="143" customWidth="1"/>
    <col min="6145" max="6145" width="31.5703125" style="143" customWidth="1"/>
    <col min="6146" max="6146" width="13.85546875" style="143" customWidth="1"/>
    <col min="6147" max="6147" width="19.140625" style="143" customWidth="1"/>
    <col min="6148" max="6148" width="17.5703125" style="143" customWidth="1"/>
    <col min="6149" max="6149" width="14.7109375" style="143" customWidth="1"/>
    <col min="6150" max="6399" width="8.140625" style="143"/>
    <col min="6400" max="6400" width="8.7109375" style="143" customWidth="1"/>
    <col min="6401" max="6401" width="31.5703125" style="143" customWidth="1"/>
    <col min="6402" max="6402" width="13.85546875" style="143" customWidth="1"/>
    <col min="6403" max="6403" width="19.140625" style="143" customWidth="1"/>
    <col min="6404" max="6404" width="17.5703125" style="143" customWidth="1"/>
    <col min="6405" max="6405" width="14.7109375" style="143" customWidth="1"/>
    <col min="6406" max="6655" width="8.140625" style="143"/>
    <col min="6656" max="6656" width="8.7109375" style="143" customWidth="1"/>
    <col min="6657" max="6657" width="31.5703125" style="143" customWidth="1"/>
    <col min="6658" max="6658" width="13.85546875" style="143" customWidth="1"/>
    <col min="6659" max="6659" width="19.140625" style="143" customWidth="1"/>
    <col min="6660" max="6660" width="17.5703125" style="143" customWidth="1"/>
    <col min="6661" max="6661" width="14.7109375" style="143" customWidth="1"/>
    <col min="6662" max="6911" width="8.140625" style="143"/>
    <col min="6912" max="6912" width="8.7109375" style="143" customWidth="1"/>
    <col min="6913" max="6913" width="31.5703125" style="143" customWidth="1"/>
    <col min="6914" max="6914" width="13.85546875" style="143" customWidth="1"/>
    <col min="6915" max="6915" width="19.140625" style="143" customWidth="1"/>
    <col min="6916" max="6916" width="17.5703125" style="143" customWidth="1"/>
    <col min="6917" max="6917" width="14.7109375" style="143" customWidth="1"/>
    <col min="6918" max="7167" width="8.140625" style="143"/>
    <col min="7168" max="7168" width="8.7109375" style="143" customWidth="1"/>
    <col min="7169" max="7169" width="31.5703125" style="143" customWidth="1"/>
    <col min="7170" max="7170" width="13.85546875" style="143" customWidth="1"/>
    <col min="7171" max="7171" width="19.140625" style="143" customWidth="1"/>
    <col min="7172" max="7172" width="17.5703125" style="143" customWidth="1"/>
    <col min="7173" max="7173" width="14.7109375" style="143" customWidth="1"/>
    <col min="7174" max="7423" width="8.140625" style="143"/>
    <col min="7424" max="7424" width="8.7109375" style="143" customWidth="1"/>
    <col min="7425" max="7425" width="31.5703125" style="143" customWidth="1"/>
    <col min="7426" max="7426" width="13.85546875" style="143" customWidth="1"/>
    <col min="7427" max="7427" width="19.140625" style="143" customWidth="1"/>
    <col min="7428" max="7428" width="17.5703125" style="143" customWidth="1"/>
    <col min="7429" max="7429" width="14.7109375" style="143" customWidth="1"/>
    <col min="7430" max="7679" width="8.140625" style="143"/>
    <col min="7680" max="7680" width="8.7109375" style="143" customWidth="1"/>
    <col min="7681" max="7681" width="31.5703125" style="143" customWidth="1"/>
    <col min="7682" max="7682" width="13.85546875" style="143" customWidth="1"/>
    <col min="7683" max="7683" width="19.140625" style="143" customWidth="1"/>
    <col min="7684" max="7684" width="17.5703125" style="143" customWidth="1"/>
    <col min="7685" max="7685" width="14.7109375" style="143" customWidth="1"/>
    <col min="7686" max="7935" width="8.140625" style="143"/>
    <col min="7936" max="7936" width="8.7109375" style="143" customWidth="1"/>
    <col min="7937" max="7937" width="31.5703125" style="143" customWidth="1"/>
    <col min="7938" max="7938" width="13.85546875" style="143" customWidth="1"/>
    <col min="7939" max="7939" width="19.140625" style="143" customWidth="1"/>
    <col min="7940" max="7940" width="17.5703125" style="143" customWidth="1"/>
    <col min="7941" max="7941" width="14.7109375" style="143" customWidth="1"/>
    <col min="7942" max="8191" width="8.140625" style="143"/>
    <col min="8192" max="8192" width="8.7109375" style="143" customWidth="1"/>
    <col min="8193" max="8193" width="31.5703125" style="143" customWidth="1"/>
    <col min="8194" max="8194" width="13.85546875" style="143" customWidth="1"/>
    <col min="8195" max="8195" width="19.140625" style="143" customWidth="1"/>
    <col min="8196" max="8196" width="17.5703125" style="143" customWidth="1"/>
    <col min="8197" max="8197" width="14.7109375" style="143" customWidth="1"/>
    <col min="8198" max="8447" width="8.140625" style="143"/>
    <col min="8448" max="8448" width="8.7109375" style="143" customWidth="1"/>
    <col min="8449" max="8449" width="31.5703125" style="143" customWidth="1"/>
    <col min="8450" max="8450" width="13.85546875" style="143" customWidth="1"/>
    <col min="8451" max="8451" width="19.140625" style="143" customWidth="1"/>
    <col min="8452" max="8452" width="17.5703125" style="143" customWidth="1"/>
    <col min="8453" max="8453" width="14.7109375" style="143" customWidth="1"/>
    <col min="8454" max="8703" width="8.140625" style="143"/>
    <col min="8704" max="8704" width="8.7109375" style="143" customWidth="1"/>
    <col min="8705" max="8705" width="31.5703125" style="143" customWidth="1"/>
    <col min="8706" max="8706" width="13.85546875" style="143" customWidth="1"/>
    <col min="8707" max="8707" width="19.140625" style="143" customWidth="1"/>
    <col min="8708" max="8708" width="17.5703125" style="143" customWidth="1"/>
    <col min="8709" max="8709" width="14.7109375" style="143" customWidth="1"/>
    <col min="8710" max="8959" width="8.140625" style="143"/>
    <col min="8960" max="8960" width="8.7109375" style="143" customWidth="1"/>
    <col min="8961" max="8961" width="31.5703125" style="143" customWidth="1"/>
    <col min="8962" max="8962" width="13.85546875" style="143" customWidth="1"/>
    <col min="8963" max="8963" width="19.140625" style="143" customWidth="1"/>
    <col min="8964" max="8964" width="17.5703125" style="143" customWidth="1"/>
    <col min="8965" max="8965" width="14.7109375" style="143" customWidth="1"/>
    <col min="8966" max="9215" width="8.140625" style="143"/>
    <col min="9216" max="9216" width="8.7109375" style="143" customWidth="1"/>
    <col min="9217" max="9217" width="31.5703125" style="143" customWidth="1"/>
    <col min="9218" max="9218" width="13.85546875" style="143" customWidth="1"/>
    <col min="9219" max="9219" width="19.140625" style="143" customWidth="1"/>
    <col min="9220" max="9220" width="17.5703125" style="143" customWidth="1"/>
    <col min="9221" max="9221" width="14.7109375" style="143" customWidth="1"/>
    <col min="9222" max="9471" width="8.140625" style="143"/>
    <col min="9472" max="9472" width="8.7109375" style="143" customWidth="1"/>
    <col min="9473" max="9473" width="31.5703125" style="143" customWidth="1"/>
    <col min="9474" max="9474" width="13.85546875" style="143" customWidth="1"/>
    <col min="9475" max="9475" width="19.140625" style="143" customWidth="1"/>
    <col min="9476" max="9476" width="17.5703125" style="143" customWidth="1"/>
    <col min="9477" max="9477" width="14.7109375" style="143" customWidth="1"/>
    <col min="9478" max="9727" width="8.140625" style="143"/>
    <col min="9728" max="9728" width="8.7109375" style="143" customWidth="1"/>
    <col min="9729" max="9729" width="31.5703125" style="143" customWidth="1"/>
    <col min="9730" max="9730" width="13.85546875" style="143" customWidth="1"/>
    <col min="9731" max="9731" width="19.140625" style="143" customWidth="1"/>
    <col min="9732" max="9732" width="17.5703125" style="143" customWidth="1"/>
    <col min="9733" max="9733" width="14.7109375" style="143" customWidth="1"/>
    <col min="9734" max="9983" width="8.140625" style="143"/>
    <col min="9984" max="9984" width="8.7109375" style="143" customWidth="1"/>
    <col min="9985" max="9985" width="31.5703125" style="143" customWidth="1"/>
    <col min="9986" max="9986" width="13.85546875" style="143" customWidth="1"/>
    <col min="9987" max="9987" width="19.140625" style="143" customWidth="1"/>
    <col min="9988" max="9988" width="17.5703125" style="143" customWidth="1"/>
    <col min="9989" max="9989" width="14.7109375" style="143" customWidth="1"/>
    <col min="9990" max="10239" width="8.140625" style="143"/>
    <col min="10240" max="10240" width="8.7109375" style="143" customWidth="1"/>
    <col min="10241" max="10241" width="31.5703125" style="143" customWidth="1"/>
    <col min="10242" max="10242" width="13.85546875" style="143" customWidth="1"/>
    <col min="10243" max="10243" width="19.140625" style="143" customWidth="1"/>
    <col min="10244" max="10244" width="17.5703125" style="143" customWidth="1"/>
    <col min="10245" max="10245" width="14.7109375" style="143" customWidth="1"/>
    <col min="10246" max="10495" width="8.140625" style="143"/>
    <col min="10496" max="10496" width="8.7109375" style="143" customWidth="1"/>
    <col min="10497" max="10497" width="31.5703125" style="143" customWidth="1"/>
    <col min="10498" max="10498" width="13.85546875" style="143" customWidth="1"/>
    <col min="10499" max="10499" width="19.140625" style="143" customWidth="1"/>
    <col min="10500" max="10500" width="17.5703125" style="143" customWidth="1"/>
    <col min="10501" max="10501" width="14.7109375" style="143" customWidth="1"/>
    <col min="10502" max="10751" width="8.140625" style="143"/>
    <col min="10752" max="10752" width="8.7109375" style="143" customWidth="1"/>
    <col min="10753" max="10753" width="31.5703125" style="143" customWidth="1"/>
    <col min="10754" max="10754" width="13.85546875" style="143" customWidth="1"/>
    <col min="10755" max="10755" width="19.140625" style="143" customWidth="1"/>
    <col min="10756" max="10756" width="17.5703125" style="143" customWidth="1"/>
    <col min="10757" max="10757" width="14.7109375" style="143" customWidth="1"/>
    <col min="10758" max="11007" width="8.140625" style="143"/>
    <col min="11008" max="11008" width="8.7109375" style="143" customWidth="1"/>
    <col min="11009" max="11009" width="31.5703125" style="143" customWidth="1"/>
    <col min="11010" max="11010" width="13.85546875" style="143" customWidth="1"/>
    <col min="11011" max="11011" width="19.140625" style="143" customWidth="1"/>
    <col min="11012" max="11012" width="17.5703125" style="143" customWidth="1"/>
    <col min="11013" max="11013" width="14.7109375" style="143" customWidth="1"/>
    <col min="11014" max="11263" width="8.140625" style="143"/>
    <col min="11264" max="11264" width="8.7109375" style="143" customWidth="1"/>
    <col min="11265" max="11265" width="31.5703125" style="143" customWidth="1"/>
    <col min="11266" max="11266" width="13.85546875" style="143" customWidth="1"/>
    <col min="11267" max="11267" width="19.140625" style="143" customWidth="1"/>
    <col min="11268" max="11268" width="17.5703125" style="143" customWidth="1"/>
    <col min="11269" max="11269" width="14.7109375" style="143" customWidth="1"/>
    <col min="11270" max="11519" width="8.140625" style="143"/>
    <col min="11520" max="11520" width="8.7109375" style="143" customWidth="1"/>
    <col min="11521" max="11521" width="31.5703125" style="143" customWidth="1"/>
    <col min="11522" max="11522" width="13.85546875" style="143" customWidth="1"/>
    <col min="11523" max="11523" width="19.140625" style="143" customWidth="1"/>
    <col min="11524" max="11524" width="17.5703125" style="143" customWidth="1"/>
    <col min="11525" max="11525" width="14.7109375" style="143" customWidth="1"/>
    <col min="11526" max="11775" width="8.140625" style="143"/>
    <col min="11776" max="11776" width="8.7109375" style="143" customWidth="1"/>
    <col min="11777" max="11777" width="31.5703125" style="143" customWidth="1"/>
    <col min="11778" max="11778" width="13.85546875" style="143" customWidth="1"/>
    <col min="11779" max="11779" width="19.140625" style="143" customWidth="1"/>
    <col min="11780" max="11780" width="17.5703125" style="143" customWidth="1"/>
    <col min="11781" max="11781" width="14.7109375" style="143" customWidth="1"/>
    <col min="11782" max="12031" width="8.140625" style="143"/>
    <col min="12032" max="12032" width="8.7109375" style="143" customWidth="1"/>
    <col min="12033" max="12033" width="31.5703125" style="143" customWidth="1"/>
    <col min="12034" max="12034" width="13.85546875" style="143" customWidth="1"/>
    <col min="12035" max="12035" width="19.140625" style="143" customWidth="1"/>
    <col min="12036" max="12036" width="17.5703125" style="143" customWidth="1"/>
    <col min="12037" max="12037" width="14.7109375" style="143" customWidth="1"/>
    <col min="12038" max="12287" width="8.140625" style="143"/>
    <col min="12288" max="12288" width="8.7109375" style="143" customWidth="1"/>
    <col min="12289" max="12289" width="31.5703125" style="143" customWidth="1"/>
    <col min="12290" max="12290" width="13.85546875" style="143" customWidth="1"/>
    <col min="12291" max="12291" width="19.140625" style="143" customWidth="1"/>
    <col min="12292" max="12292" width="17.5703125" style="143" customWidth="1"/>
    <col min="12293" max="12293" width="14.7109375" style="143" customWidth="1"/>
    <col min="12294" max="12543" width="8.140625" style="143"/>
    <col min="12544" max="12544" width="8.7109375" style="143" customWidth="1"/>
    <col min="12545" max="12545" width="31.5703125" style="143" customWidth="1"/>
    <col min="12546" max="12546" width="13.85546875" style="143" customWidth="1"/>
    <col min="12547" max="12547" width="19.140625" style="143" customWidth="1"/>
    <col min="12548" max="12548" width="17.5703125" style="143" customWidth="1"/>
    <col min="12549" max="12549" width="14.7109375" style="143" customWidth="1"/>
    <col min="12550" max="12799" width="8.140625" style="143"/>
    <col min="12800" max="12800" width="8.7109375" style="143" customWidth="1"/>
    <col min="12801" max="12801" width="31.5703125" style="143" customWidth="1"/>
    <col min="12802" max="12802" width="13.85546875" style="143" customWidth="1"/>
    <col min="12803" max="12803" width="19.140625" style="143" customWidth="1"/>
    <col min="12804" max="12804" width="17.5703125" style="143" customWidth="1"/>
    <col min="12805" max="12805" width="14.7109375" style="143" customWidth="1"/>
    <col min="12806" max="13055" width="8.140625" style="143"/>
    <col min="13056" max="13056" width="8.7109375" style="143" customWidth="1"/>
    <col min="13057" max="13057" width="31.5703125" style="143" customWidth="1"/>
    <col min="13058" max="13058" width="13.85546875" style="143" customWidth="1"/>
    <col min="13059" max="13059" width="19.140625" style="143" customWidth="1"/>
    <col min="13060" max="13060" width="17.5703125" style="143" customWidth="1"/>
    <col min="13061" max="13061" width="14.7109375" style="143" customWidth="1"/>
    <col min="13062" max="13311" width="8.140625" style="143"/>
    <col min="13312" max="13312" width="8.7109375" style="143" customWidth="1"/>
    <col min="13313" max="13313" width="31.5703125" style="143" customWidth="1"/>
    <col min="13314" max="13314" width="13.85546875" style="143" customWidth="1"/>
    <col min="13315" max="13315" width="19.140625" style="143" customWidth="1"/>
    <col min="13316" max="13316" width="17.5703125" style="143" customWidth="1"/>
    <col min="13317" max="13317" width="14.7109375" style="143" customWidth="1"/>
    <col min="13318" max="13567" width="8.140625" style="143"/>
    <col min="13568" max="13568" width="8.7109375" style="143" customWidth="1"/>
    <col min="13569" max="13569" width="31.5703125" style="143" customWidth="1"/>
    <col min="13570" max="13570" width="13.85546875" style="143" customWidth="1"/>
    <col min="13571" max="13571" width="19.140625" style="143" customWidth="1"/>
    <col min="13572" max="13572" width="17.5703125" style="143" customWidth="1"/>
    <col min="13573" max="13573" width="14.7109375" style="143" customWidth="1"/>
    <col min="13574" max="13823" width="8.140625" style="143"/>
    <col min="13824" max="13824" width="8.7109375" style="143" customWidth="1"/>
    <col min="13825" max="13825" width="31.5703125" style="143" customWidth="1"/>
    <col min="13826" max="13826" width="13.85546875" style="143" customWidth="1"/>
    <col min="13827" max="13827" width="19.140625" style="143" customWidth="1"/>
    <col min="13828" max="13828" width="17.5703125" style="143" customWidth="1"/>
    <col min="13829" max="13829" width="14.7109375" style="143" customWidth="1"/>
    <col min="13830" max="14079" width="8.140625" style="143"/>
    <col min="14080" max="14080" width="8.7109375" style="143" customWidth="1"/>
    <col min="14081" max="14081" width="31.5703125" style="143" customWidth="1"/>
    <col min="14082" max="14082" width="13.85546875" style="143" customWidth="1"/>
    <col min="14083" max="14083" width="19.140625" style="143" customWidth="1"/>
    <col min="14084" max="14084" width="17.5703125" style="143" customWidth="1"/>
    <col min="14085" max="14085" width="14.7109375" style="143" customWidth="1"/>
    <col min="14086" max="14335" width="8.140625" style="143"/>
    <col min="14336" max="14336" width="8.7109375" style="143" customWidth="1"/>
    <col min="14337" max="14337" width="31.5703125" style="143" customWidth="1"/>
    <col min="14338" max="14338" width="13.85546875" style="143" customWidth="1"/>
    <col min="14339" max="14339" width="19.140625" style="143" customWidth="1"/>
    <col min="14340" max="14340" width="17.5703125" style="143" customWidth="1"/>
    <col min="14341" max="14341" width="14.7109375" style="143" customWidth="1"/>
    <col min="14342" max="14591" width="8.140625" style="143"/>
    <col min="14592" max="14592" width="8.7109375" style="143" customWidth="1"/>
    <col min="14593" max="14593" width="31.5703125" style="143" customWidth="1"/>
    <col min="14594" max="14594" width="13.85546875" style="143" customWidth="1"/>
    <col min="14595" max="14595" width="19.140625" style="143" customWidth="1"/>
    <col min="14596" max="14596" width="17.5703125" style="143" customWidth="1"/>
    <col min="14597" max="14597" width="14.7109375" style="143" customWidth="1"/>
    <col min="14598" max="14847" width="8.140625" style="143"/>
    <col min="14848" max="14848" width="8.7109375" style="143" customWidth="1"/>
    <col min="14849" max="14849" width="31.5703125" style="143" customWidth="1"/>
    <col min="14850" max="14850" width="13.85546875" style="143" customWidth="1"/>
    <col min="14851" max="14851" width="19.140625" style="143" customWidth="1"/>
    <col min="14852" max="14852" width="17.5703125" style="143" customWidth="1"/>
    <col min="14853" max="14853" width="14.7109375" style="143" customWidth="1"/>
    <col min="14854" max="15103" width="8.140625" style="143"/>
    <col min="15104" max="15104" width="8.7109375" style="143" customWidth="1"/>
    <col min="15105" max="15105" width="31.5703125" style="143" customWidth="1"/>
    <col min="15106" max="15106" width="13.85546875" style="143" customWidth="1"/>
    <col min="15107" max="15107" width="19.140625" style="143" customWidth="1"/>
    <col min="15108" max="15108" width="17.5703125" style="143" customWidth="1"/>
    <col min="15109" max="15109" width="14.7109375" style="143" customWidth="1"/>
    <col min="15110" max="15359" width="8.140625" style="143"/>
    <col min="15360" max="15360" width="8.7109375" style="143" customWidth="1"/>
    <col min="15361" max="15361" width="31.5703125" style="143" customWidth="1"/>
    <col min="15362" max="15362" width="13.85546875" style="143" customWidth="1"/>
    <col min="15363" max="15363" width="19.140625" style="143" customWidth="1"/>
    <col min="15364" max="15364" width="17.5703125" style="143" customWidth="1"/>
    <col min="15365" max="15365" width="14.7109375" style="143" customWidth="1"/>
    <col min="15366" max="15615" width="8.140625" style="143"/>
    <col min="15616" max="15616" width="8.7109375" style="143" customWidth="1"/>
    <col min="15617" max="15617" width="31.5703125" style="143" customWidth="1"/>
    <col min="15618" max="15618" width="13.85546875" style="143" customWidth="1"/>
    <col min="15619" max="15619" width="19.140625" style="143" customWidth="1"/>
    <col min="15620" max="15620" width="17.5703125" style="143" customWidth="1"/>
    <col min="15621" max="15621" width="14.7109375" style="143" customWidth="1"/>
    <col min="15622" max="15871" width="8.140625" style="143"/>
    <col min="15872" max="15872" width="8.7109375" style="143" customWidth="1"/>
    <col min="15873" max="15873" width="31.5703125" style="143" customWidth="1"/>
    <col min="15874" max="15874" width="13.85546875" style="143" customWidth="1"/>
    <col min="15875" max="15875" width="19.140625" style="143" customWidth="1"/>
    <col min="15876" max="15876" width="17.5703125" style="143" customWidth="1"/>
    <col min="15877" max="15877" width="14.7109375" style="143" customWidth="1"/>
    <col min="15878" max="16127" width="8.140625" style="143"/>
    <col min="16128" max="16128" width="8.7109375" style="143" customWidth="1"/>
    <col min="16129" max="16129" width="31.5703125" style="143" customWidth="1"/>
    <col min="16130" max="16130" width="13.85546875" style="143" customWidth="1"/>
    <col min="16131" max="16131" width="19.140625" style="143" customWidth="1"/>
    <col min="16132" max="16132" width="17.5703125" style="143" customWidth="1"/>
    <col min="16133" max="16133" width="14.7109375" style="143" customWidth="1"/>
    <col min="16134" max="16384" width="8.140625" style="143"/>
  </cols>
  <sheetData>
    <row r="1" spans="1:5" ht="23.25" hidden="1" customHeight="1" x14ac:dyDescent="0.25">
      <c r="A1" s="219"/>
      <c r="B1" s="219"/>
      <c r="C1" s="219"/>
      <c r="D1" s="219"/>
      <c r="E1" s="219"/>
    </row>
    <row r="2" spans="1:5" hidden="1" x14ac:dyDescent="0.25">
      <c r="A2" s="219" t="s">
        <v>197</v>
      </c>
      <c r="B2" s="219"/>
      <c r="C2" s="219"/>
      <c r="D2" s="219"/>
      <c r="E2" s="219"/>
    </row>
    <row r="3" spans="1:5" ht="15.75" customHeight="1" x14ac:dyDescent="0.25">
      <c r="A3" s="221" t="s">
        <v>250</v>
      </c>
      <c r="B3" s="221"/>
      <c r="C3" s="221"/>
      <c r="D3" s="221"/>
      <c r="E3" s="221"/>
    </row>
    <row r="4" spans="1:5" x14ac:dyDescent="0.25">
      <c r="A4" s="221" t="s">
        <v>198</v>
      </c>
      <c r="B4" s="221"/>
      <c r="C4" s="221"/>
      <c r="D4" s="221"/>
      <c r="E4" s="221"/>
    </row>
    <row r="5" spans="1:5" x14ac:dyDescent="0.25">
      <c r="A5" s="221" t="s">
        <v>199</v>
      </c>
      <c r="B5" s="221"/>
      <c r="C5" s="221"/>
      <c r="D5" s="221"/>
      <c r="E5" s="221"/>
    </row>
    <row r="6" spans="1:5" ht="26.25" customHeight="1" x14ac:dyDescent="0.25">
      <c r="A6" s="219" t="s">
        <v>200</v>
      </c>
      <c r="B6" s="219"/>
      <c r="C6" s="219"/>
      <c r="D6" s="219"/>
      <c r="E6" s="143" t="s">
        <v>289</v>
      </c>
    </row>
    <row r="7" spans="1:5" x14ac:dyDescent="0.25">
      <c r="A7" s="219"/>
      <c r="B7" s="219"/>
      <c r="C7" s="219"/>
      <c r="D7" s="219"/>
      <c r="E7" s="219"/>
    </row>
    <row r="8" spans="1:5" ht="28.5" customHeight="1" x14ac:dyDescent="0.25">
      <c r="A8" s="220" t="s">
        <v>251</v>
      </c>
      <c r="B8" s="220"/>
      <c r="C8" s="220"/>
      <c r="D8" s="220"/>
      <c r="E8" s="220"/>
    </row>
    <row r="9" spans="1:5" ht="29.25" customHeight="1" x14ac:dyDescent="0.25">
      <c r="A9" s="220" t="s">
        <v>202</v>
      </c>
      <c r="B9" s="220"/>
      <c r="C9" s="220"/>
      <c r="D9" s="220"/>
      <c r="E9" s="220"/>
    </row>
    <row r="10" spans="1:5" ht="30" customHeight="1" x14ac:dyDescent="0.25">
      <c r="A10" s="220" t="s">
        <v>203</v>
      </c>
      <c r="B10" s="220"/>
      <c r="C10" s="220"/>
      <c r="D10" s="220"/>
      <c r="E10" s="220"/>
    </row>
    <row r="11" spans="1:5" ht="30" customHeight="1" x14ac:dyDescent="0.25">
      <c r="A11" s="220" t="s">
        <v>204</v>
      </c>
      <c r="B11" s="220"/>
      <c r="C11" s="220"/>
      <c r="D11" s="220"/>
      <c r="E11" s="220"/>
    </row>
    <row r="12" spans="1:5" ht="29.25" customHeight="1" x14ac:dyDescent="0.25">
      <c r="A12" s="220" t="s">
        <v>205</v>
      </c>
      <c r="B12" s="220"/>
      <c r="C12" s="220"/>
      <c r="D12" s="220"/>
      <c r="E12" s="220"/>
    </row>
    <row r="13" spans="1:5" ht="28.5" customHeight="1" x14ac:dyDescent="0.25">
      <c r="A13" s="220" t="s">
        <v>206</v>
      </c>
      <c r="B13" s="220"/>
      <c r="C13" s="220"/>
      <c r="D13" s="220"/>
      <c r="E13" s="220"/>
    </row>
    <row r="14" spans="1:5" ht="15.75" customHeight="1" thickBot="1" x14ac:dyDescent="0.3">
      <c r="A14" s="219"/>
      <c r="B14" s="219"/>
      <c r="C14" s="219"/>
      <c r="D14" s="219"/>
      <c r="E14" s="219"/>
    </row>
    <row r="15" spans="1:5" ht="120.75" thickBot="1" x14ac:dyDescent="0.3">
      <c r="A15" s="154" t="s">
        <v>2</v>
      </c>
      <c r="B15" s="153" t="s">
        <v>208</v>
      </c>
      <c r="C15" s="153" t="s">
        <v>0</v>
      </c>
      <c r="D15" s="153" t="s">
        <v>207</v>
      </c>
      <c r="E15" s="153" t="s">
        <v>1</v>
      </c>
    </row>
    <row r="16" spans="1:5" x14ac:dyDescent="0.25">
      <c r="A16" s="230" t="s">
        <v>8</v>
      </c>
      <c r="B16" s="231"/>
      <c r="C16" s="231"/>
      <c r="D16" s="231"/>
      <c r="E16" s="155"/>
    </row>
    <row r="17" spans="1:5" ht="15" customHeight="1" x14ac:dyDescent="0.25">
      <c r="A17" s="164" t="s">
        <v>156</v>
      </c>
      <c r="B17" s="165" t="s">
        <v>48</v>
      </c>
      <c r="C17" s="166" t="s">
        <v>31</v>
      </c>
      <c r="D17" s="167">
        <v>0.14000000000000001</v>
      </c>
      <c r="E17" s="168">
        <v>1470.17</v>
      </c>
    </row>
    <row r="18" spans="1:5" ht="15" customHeight="1" x14ac:dyDescent="0.25">
      <c r="A18" s="225" t="s">
        <v>209</v>
      </c>
      <c r="B18" s="226"/>
      <c r="C18" s="226"/>
      <c r="D18" s="227"/>
      <c r="E18" s="169"/>
    </row>
    <row r="19" spans="1:5" x14ac:dyDescent="0.25">
      <c r="A19" s="164" t="s">
        <v>157</v>
      </c>
      <c r="B19" s="165" t="s">
        <v>49</v>
      </c>
      <c r="C19" s="166" t="s">
        <v>47</v>
      </c>
      <c r="D19" s="167">
        <f>E19</f>
        <v>636.29</v>
      </c>
      <c r="E19" s="168">
        <v>636.29</v>
      </c>
    </row>
    <row r="20" spans="1:5" x14ac:dyDescent="0.25">
      <c r="A20" s="164" t="s">
        <v>290</v>
      </c>
      <c r="B20" s="170">
        <v>0.1</v>
      </c>
      <c r="C20" s="166" t="s">
        <v>291</v>
      </c>
      <c r="D20" s="167">
        <f t="shared" ref="D20" si="0">E20/B20</f>
        <v>1061.8</v>
      </c>
      <c r="E20" s="168">
        <v>106.18</v>
      </c>
    </row>
    <row r="21" spans="1:5" ht="30" x14ac:dyDescent="0.25">
      <c r="A21" s="164" t="s">
        <v>292</v>
      </c>
      <c r="B21" s="165" t="s">
        <v>49</v>
      </c>
      <c r="C21" s="166" t="s">
        <v>41</v>
      </c>
      <c r="D21" s="167">
        <f>E21</f>
        <v>51.5</v>
      </c>
      <c r="E21" s="168">
        <v>51.5</v>
      </c>
    </row>
    <row r="22" spans="1:5" ht="30" x14ac:dyDescent="0.25">
      <c r="A22" s="164" t="s">
        <v>191</v>
      </c>
      <c r="B22" s="165" t="s">
        <v>49</v>
      </c>
      <c r="C22" s="166" t="s">
        <v>31</v>
      </c>
      <c r="D22" s="167">
        <f>E22</f>
        <v>235.04</v>
      </c>
      <c r="E22" s="168">
        <v>235.04</v>
      </c>
    </row>
    <row r="23" spans="1:5" ht="15" customHeight="1" x14ac:dyDescent="0.25">
      <c r="A23" s="164" t="s">
        <v>210</v>
      </c>
      <c r="B23" s="165" t="s">
        <v>193</v>
      </c>
      <c r="C23" s="166" t="s">
        <v>33</v>
      </c>
      <c r="D23" s="167">
        <f>E23</f>
        <v>34653.96</v>
      </c>
      <c r="E23" s="168">
        <v>34653.96</v>
      </c>
    </row>
    <row r="24" spans="1:5" ht="15" customHeight="1" x14ac:dyDescent="0.25">
      <c r="A24" s="225" t="s">
        <v>213</v>
      </c>
      <c r="B24" s="226"/>
      <c r="C24" s="226"/>
      <c r="D24" s="227"/>
      <c r="E24" s="169"/>
    </row>
    <row r="25" spans="1:5" x14ac:dyDescent="0.25">
      <c r="A25" s="164" t="s">
        <v>293</v>
      </c>
      <c r="B25" s="171">
        <v>2</v>
      </c>
      <c r="C25" s="166" t="s">
        <v>34</v>
      </c>
      <c r="D25" s="167">
        <f t="shared" ref="D25:D47" si="1">E25/B25</f>
        <v>3643.7150000000001</v>
      </c>
      <c r="E25" s="168">
        <v>7287.43</v>
      </c>
    </row>
    <row r="26" spans="1:5" x14ac:dyDescent="0.25">
      <c r="A26" s="164" t="s">
        <v>217</v>
      </c>
      <c r="B26" s="171">
        <v>1</v>
      </c>
      <c r="C26" s="166" t="s">
        <v>34</v>
      </c>
      <c r="D26" s="167">
        <f t="shared" si="1"/>
        <v>386.17</v>
      </c>
      <c r="E26" s="168">
        <v>386.17</v>
      </c>
    </row>
    <row r="27" spans="1:5" x14ac:dyDescent="0.25">
      <c r="A27" s="164" t="s">
        <v>267</v>
      </c>
      <c r="B27" s="171">
        <v>3</v>
      </c>
      <c r="C27" s="166" t="s">
        <v>35</v>
      </c>
      <c r="D27" s="167">
        <f t="shared" si="1"/>
        <v>98.103333333333339</v>
      </c>
      <c r="E27" s="168">
        <v>294.31</v>
      </c>
    </row>
    <row r="28" spans="1:5" x14ac:dyDescent="0.25">
      <c r="A28" s="164" t="s">
        <v>163</v>
      </c>
      <c r="B28" s="171">
        <v>1</v>
      </c>
      <c r="C28" s="166" t="s">
        <v>36</v>
      </c>
      <c r="D28" s="167">
        <f t="shared" si="1"/>
        <v>1005.22</v>
      </c>
      <c r="E28" s="168">
        <v>1005.22</v>
      </c>
    </row>
    <row r="29" spans="1:5" x14ac:dyDescent="0.25">
      <c r="A29" s="164" t="s">
        <v>294</v>
      </c>
      <c r="B29" s="171">
        <v>1</v>
      </c>
      <c r="C29" s="166" t="s">
        <v>38</v>
      </c>
      <c r="D29" s="167">
        <f t="shared" si="1"/>
        <v>828.19</v>
      </c>
      <c r="E29" s="168">
        <v>828.19</v>
      </c>
    </row>
    <row r="30" spans="1:5" x14ac:dyDescent="0.25">
      <c r="A30" s="164" t="s">
        <v>218</v>
      </c>
      <c r="B30" s="171">
        <v>1</v>
      </c>
      <c r="C30" s="166" t="s">
        <v>34</v>
      </c>
      <c r="D30" s="167">
        <f t="shared" si="1"/>
        <v>149.54</v>
      </c>
      <c r="E30" s="168">
        <v>149.54</v>
      </c>
    </row>
    <row r="31" spans="1:5" x14ac:dyDescent="0.25">
      <c r="A31" s="164" t="s">
        <v>295</v>
      </c>
      <c r="B31" s="171">
        <v>1</v>
      </c>
      <c r="C31" s="166" t="s">
        <v>296</v>
      </c>
      <c r="D31" s="167">
        <f t="shared" si="1"/>
        <v>1107.33</v>
      </c>
      <c r="E31" s="168">
        <v>1107.33</v>
      </c>
    </row>
    <row r="32" spans="1:5" ht="30" x14ac:dyDescent="0.25">
      <c r="A32" s="164" t="s">
        <v>269</v>
      </c>
      <c r="B32" s="170">
        <v>0.1</v>
      </c>
      <c r="C32" s="166" t="s">
        <v>39</v>
      </c>
      <c r="D32" s="167">
        <f t="shared" si="1"/>
        <v>4022.6</v>
      </c>
      <c r="E32" s="168">
        <v>402.26</v>
      </c>
    </row>
    <row r="33" spans="1:5" ht="30" x14ac:dyDescent="0.25">
      <c r="A33" s="164" t="s">
        <v>297</v>
      </c>
      <c r="B33" s="170">
        <v>0.3</v>
      </c>
      <c r="C33" s="166" t="s">
        <v>39</v>
      </c>
      <c r="D33" s="167">
        <f t="shared" si="1"/>
        <v>4025.8666666666668</v>
      </c>
      <c r="E33" s="168">
        <v>1207.76</v>
      </c>
    </row>
    <row r="34" spans="1:5" x14ac:dyDescent="0.25">
      <c r="A34" s="164" t="s">
        <v>165</v>
      </c>
      <c r="B34" s="172">
        <v>0.08</v>
      </c>
      <c r="C34" s="166" t="s">
        <v>40</v>
      </c>
      <c r="D34" s="167">
        <f t="shared" si="1"/>
        <v>29990.875</v>
      </c>
      <c r="E34" s="168">
        <v>2399.27</v>
      </c>
    </row>
    <row r="35" spans="1:5" x14ac:dyDescent="0.25">
      <c r="A35" s="164" t="s">
        <v>298</v>
      </c>
      <c r="B35" s="173">
        <v>0.745</v>
      </c>
      <c r="C35" s="166" t="s">
        <v>39</v>
      </c>
      <c r="D35" s="167">
        <f t="shared" si="1"/>
        <v>1915.0469798657718</v>
      </c>
      <c r="E35" s="168">
        <v>1426.71</v>
      </c>
    </row>
    <row r="36" spans="1:5" ht="15" customHeight="1" x14ac:dyDescent="0.25">
      <c r="A36" s="164" t="s">
        <v>166</v>
      </c>
      <c r="B36" s="173">
        <v>0.745</v>
      </c>
      <c r="C36" s="166" t="s">
        <v>39</v>
      </c>
      <c r="D36" s="167">
        <f>E36/B36</f>
        <v>2005.5436241610739</v>
      </c>
      <c r="E36" s="168">
        <v>1494.13</v>
      </c>
    </row>
    <row r="37" spans="1:5" x14ac:dyDescent="0.25">
      <c r="A37" s="164" t="s">
        <v>299</v>
      </c>
      <c r="B37" s="172">
        <v>1.01</v>
      </c>
      <c r="C37" s="166" t="s">
        <v>34</v>
      </c>
      <c r="D37" s="167">
        <f t="shared" si="1"/>
        <v>640.3564356435644</v>
      </c>
      <c r="E37" s="168">
        <v>646.76</v>
      </c>
    </row>
    <row r="38" spans="1:5" x14ac:dyDescent="0.25">
      <c r="A38" s="164" t="s">
        <v>300</v>
      </c>
      <c r="B38" s="171">
        <v>1</v>
      </c>
      <c r="C38" s="166" t="s">
        <v>36</v>
      </c>
      <c r="D38" s="167">
        <f t="shared" si="1"/>
        <v>611.75</v>
      </c>
      <c r="E38" s="168">
        <v>611.75</v>
      </c>
    </row>
    <row r="39" spans="1:5" x14ac:dyDescent="0.25">
      <c r="A39" s="164" t="s">
        <v>168</v>
      </c>
      <c r="B39" s="172">
        <v>0.15</v>
      </c>
      <c r="C39" s="166" t="s">
        <v>38</v>
      </c>
      <c r="D39" s="167">
        <f t="shared" si="1"/>
        <v>17412.333333333332</v>
      </c>
      <c r="E39" s="168">
        <v>2611.85</v>
      </c>
    </row>
    <row r="40" spans="1:5" ht="30" x14ac:dyDescent="0.25">
      <c r="A40" s="164" t="s">
        <v>169</v>
      </c>
      <c r="B40" s="171">
        <v>3</v>
      </c>
      <c r="C40" s="166" t="s">
        <v>44</v>
      </c>
      <c r="D40" s="167">
        <f t="shared" si="1"/>
        <v>253.75666666666666</v>
      </c>
      <c r="E40" s="168">
        <v>761.27</v>
      </c>
    </row>
    <row r="41" spans="1:5" x14ac:dyDescent="0.25">
      <c r="A41" s="164" t="s">
        <v>270</v>
      </c>
      <c r="B41" s="171">
        <v>3</v>
      </c>
      <c r="C41" s="166" t="s">
        <v>35</v>
      </c>
      <c r="D41" s="167">
        <f t="shared" si="1"/>
        <v>78.583333333333329</v>
      </c>
      <c r="E41" s="168">
        <v>235.75</v>
      </c>
    </row>
    <row r="42" spans="1:5" x14ac:dyDescent="0.25">
      <c r="A42" s="164" t="s">
        <v>171</v>
      </c>
      <c r="B42" s="171">
        <v>1</v>
      </c>
      <c r="C42" s="166" t="s">
        <v>34</v>
      </c>
      <c r="D42" s="167">
        <f t="shared" si="1"/>
        <v>4474.1099999999997</v>
      </c>
      <c r="E42" s="168">
        <v>4474.1099999999997</v>
      </c>
    </row>
    <row r="43" spans="1:5" x14ac:dyDescent="0.25">
      <c r="A43" s="164" t="s">
        <v>301</v>
      </c>
      <c r="B43" s="165" t="s">
        <v>47</v>
      </c>
      <c r="C43" s="166" t="s">
        <v>31</v>
      </c>
      <c r="D43" s="167" t="e">
        <f t="shared" si="1"/>
        <v>#VALUE!</v>
      </c>
      <c r="E43" s="168">
        <v>11960</v>
      </c>
    </row>
    <row r="44" spans="1:5" x14ac:dyDescent="0.25">
      <c r="A44" s="164" t="s">
        <v>172</v>
      </c>
      <c r="B44" s="171">
        <v>1</v>
      </c>
      <c r="C44" s="166" t="s">
        <v>36</v>
      </c>
      <c r="D44" s="167">
        <f t="shared" si="1"/>
        <v>3649.47</v>
      </c>
      <c r="E44" s="168">
        <v>3649.47</v>
      </c>
    </row>
    <row r="45" spans="1:5" x14ac:dyDescent="0.25">
      <c r="A45" s="164" t="s">
        <v>173</v>
      </c>
      <c r="B45" s="171">
        <v>1</v>
      </c>
      <c r="C45" s="166" t="s">
        <v>46</v>
      </c>
      <c r="D45" s="167">
        <f t="shared" si="1"/>
        <v>857.06</v>
      </c>
      <c r="E45" s="168">
        <v>857.06</v>
      </c>
    </row>
    <row r="46" spans="1:5" x14ac:dyDescent="0.25">
      <c r="A46" s="164" t="s">
        <v>224</v>
      </c>
      <c r="B46" s="171">
        <v>1</v>
      </c>
      <c r="C46" s="166" t="s">
        <v>46</v>
      </c>
      <c r="D46" s="167">
        <f t="shared" si="1"/>
        <v>598.84</v>
      </c>
      <c r="E46" s="168">
        <v>598.84</v>
      </c>
    </row>
    <row r="47" spans="1:5" x14ac:dyDescent="0.25">
      <c r="A47" s="164" t="s">
        <v>174</v>
      </c>
      <c r="B47" s="171">
        <v>37</v>
      </c>
      <c r="C47" s="166" t="s">
        <v>46</v>
      </c>
      <c r="D47" s="167">
        <f t="shared" si="1"/>
        <v>302.4591891891892</v>
      </c>
      <c r="E47" s="168">
        <v>11190.99</v>
      </c>
    </row>
    <row r="48" spans="1:5" ht="15" customHeight="1" x14ac:dyDescent="0.25">
      <c r="A48" s="225" t="s">
        <v>227</v>
      </c>
      <c r="B48" s="226"/>
      <c r="C48" s="226"/>
      <c r="D48" s="227"/>
      <c r="E48" s="169"/>
    </row>
    <row r="49" spans="1:5" ht="17.25" customHeight="1" x14ac:dyDescent="0.25">
      <c r="A49" s="164" t="s">
        <v>302</v>
      </c>
      <c r="B49" s="173">
        <v>8.9999999999999993E-3</v>
      </c>
      <c r="C49" s="166" t="s">
        <v>42</v>
      </c>
      <c r="D49" s="167">
        <f t="shared" ref="D49:D58" si="2">E49/B49</f>
        <v>34752.222222222226</v>
      </c>
      <c r="E49" s="168">
        <v>312.77</v>
      </c>
    </row>
    <row r="50" spans="1:5" ht="17.25" customHeight="1" x14ac:dyDescent="0.25">
      <c r="A50" s="164" t="s">
        <v>303</v>
      </c>
      <c r="B50" s="173">
        <v>5.0000000000000001E-3</v>
      </c>
      <c r="C50" s="166" t="s">
        <v>42</v>
      </c>
      <c r="D50" s="167">
        <f t="shared" si="2"/>
        <v>37170</v>
      </c>
      <c r="E50" s="168">
        <v>185.85</v>
      </c>
    </row>
    <row r="51" spans="1:5" ht="30" x14ac:dyDescent="0.25">
      <c r="A51" s="164" t="s">
        <v>304</v>
      </c>
      <c r="B51" s="173">
        <v>1.4999999999999999E-2</v>
      </c>
      <c r="C51" s="166" t="s">
        <v>38</v>
      </c>
      <c r="D51" s="167">
        <f t="shared" si="2"/>
        <v>4890.666666666667</v>
      </c>
      <c r="E51" s="168">
        <v>73.36</v>
      </c>
    </row>
    <row r="52" spans="1:5" x14ac:dyDescent="0.25">
      <c r="A52" s="164" t="s">
        <v>305</v>
      </c>
      <c r="B52" s="172">
        <v>0.03</v>
      </c>
      <c r="C52" s="166" t="s">
        <v>41</v>
      </c>
      <c r="D52" s="167">
        <f t="shared" si="2"/>
        <v>53399.333333333336</v>
      </c>
      <c r="E52" s="168">
        <v>1601.98</v>
      </c>
    </row>
    <row r="53" spans="1:5" ht="30" x14ac:dyDescent="0.25">
      <c r="A53" s="164" t="s">
        <v>237</v>
      </c>
      <c r="B53" s="173">
        <v>0.745</v>
      </c>
      <c r="C53" s="166" t="s">
        <v>39</v>
      </c>
      <c r="D53" s="167">
        <f t="shared" si="2"/>
        <v>2011.7986577181207</v>
      </c>
      <c r="E53" s="168">
        <v>1498.79</v>
      </c>
    </row>
    <row r="54" spans="1:5" ht="30" x14ac:dyDescent="0.25">
      <c r="A54" s="164" t="s">
        <v>306</v>
      </c>
      <c r="B54" s="173">
        <v>0.745</v>
      </c>
      <c r="C54" s="166" t="s">
        <v>39</v>
      </c>
      <c r="D54" s="167">
        <f t="shared" si="2"/>
        <v>2013.6912751677853</v>
      </c>
      <c r="E54" s="168">
        <v>1500.2</v>
      </c>
    </row>
    <row r="55" spans="1:5" ht="30" x14ac:dyDescent="0.25">
      <c r="A55" s="164" t="s">
        <v>307</v>
      </c>
      <c r="B55" s="173">
        <v>1.647</v>
      </c>
      <c r="C55" s="166" t="s">
        <v>39</v>
      </c>
      <c r="D55" s="167">
        <f t="shared" si="2"/>
        <v>1831.1050394656952</v>
      </c>
      <c r="E55" s="168">
        <v>3015.83</v>
      </c>
    </row>
    <row r="56" spans="1:5" x14ac:dyDescent="0.25">
      <c r="A56" s="164" t="s">
        <v>308</v>
      </c>
      <c r="B56" s="171">
        <v>20</v>
      </c>
      <c r="C56" s="166" t="s">
        <v>43</v>
      </c>
      <c r="D56" s="167">
        <f t="shared" si="2"/>
        <v>75.826999999999998</v>
      </c>
      <c r="E56" s="168">
        <v>1516.54</v>
      </c>
    </row>
    <row r="57" spans="1:5" ht="30" x14ac:dyDescent="0.25">
      <c r="A57" s="164" t="s">
        <v>309</v>
      </c>
      <c r="B57" s="173">
        <v>1.355</v>
      </c>
      <c r="C57" s="166" t="s">
        <v>39</v>
      </c>
      <c r="D57" s="167">
        <f t="shared" si="2"/>
        <v>1947.0627306273063</v>
      </c>
      <c r="E57" s="168">
        <v>2638.27</v>
      </c>
    </row>
    <row r="58" spans="1:5" x14ac:dyDescent="0.25">
      <c r="A58" s="164" t="s">
        <v>240</v>
      </c>
      <c r="B58" s="172">
        <v>0.01</v>
      </c>
      <c r="C58" s="166" t="s">
        <v>85</v>
      </c>
      <c r="D58" s="167">
        <f t="shared" si="2"/>
        <v>40122</v>
      </c>
      <c r="E58" s="168">
        <v>401.22</v>
      </c>
    </row>
    <row r="59" spans="1:5" ht="30" x14ac:dyDescent="0.25">
      <c r="A59" s="164" t="s">
        <v>242</v>
      </c>
      <c r="B59" s="172">
        <v>0.04</v>
      </c>
      <c r="C59" s="166" t="s">
        <v>41</v>
      </c>
      <c r="D59" s="167">
        <f>E59/B59</f>
        <v>51521.749999999993</v>
      </c>
      <c r="E59" s="168">
        <v>2060.87</v>
      </c>
    </row>
    <row r="60" spans="1:5" ht="15" customHeight="1" x14ac:dyDescent="0.25">
      <c r="A60" s="225" t="s">
        <v>66</v>
      </c>
      <c r="B60" s="226"/>
      <c r="C60" s="226"/>
      <c r="D60" s="227"/>
      <c r="E60" s="169"/>
    </row>
    <row r="61" spans="1:5" ht="30" x14ac:dyDescent="0.25">
      <c r="A61" s="164" t="s">
        <v>161</v>
      </c>
      <c r="B61" s="165" t="s">
        <v>253</v>
      </c>
      <c r="C61" s="166" t="s">
        <v>31</v>
      </c>
      <c r="D61" s="167">
        <f>E61</f>
        <v>2757.53</v>
      </c>
      <c r="E61" s="168">
        <v>2757.53</v>
      </c>
    </row>
    <row r="62" spans="1:5" x14ac:dyDescent="0.25">
      <c r="A62" s="225" t="s">
        <v>281</v>
      </c>
      <c r="B62" s="226"/>
      <c r="C62" s="226"/>
      <c r="D62" s="227"/>
      <c r="E62" s="169"/>
    </row>
    <row r="63" spans="1:5" ht="15" customHeight="1" x14ac:dyDescent="0.25">
      <c r="A63" s="164" t="s">
        <v>282</v>
      </c>
      <c r="B63" s="165" t="s">
        <v>253</v>
      </c>
      <c r="C63" s="166" t="s">
        <v>31</v>
      </c>
      <c r="D63" s="167">
        <f>E63</f>
        <v>3600</v>
      </c>
      <c r="E63" s="168">
        <v>3600</v>
      </c>
    </row>
    <row r="64" spans="1:5" s="151" customFormat="1" ht="15" customHeight="1" x14ac:dyDescent="0.25">
      <c r="A64" s="164" t="s">
        <v>316</v>
      </c>
      <c r="B64" s="165" t="s">
        <v>253</v>
      </c>
      <c r="C64" s="166" t="s">
        <v>31</v>
      </c>
      <c r="D64" s="167">
        <f>E64</f>
        <v>-750</v>
      </c>
      <c r="E64" s="168">
        <v>-750</v>
      </c>
    </row>
    <row r="65" spans="1:7" ht="15" customHeight="1" x14ac:dyDescent="0.25">
      <c r="A65" s="225" t="s">
        <v>283</v>
      </c>
      <c r="B65" s="226"/>
      <c r="C65" s="226"/>
      <c r="D65" s="227"/>
      <c r="E65" s="169"/>
    </row>
    <row r="66" spans="1:7" x14ac:dyDescent="0.25">
      <c r="A66" s="164" t="s">
        <v>244</v>
      </c>
      <c r="B66" s="165" t="s">
        <v>49</v>
      </c>
      <c r="C66" s="166" t="s">
        <v>31</v>
      </c>
      <c r="D66" s="167">
        <f>E66</f>
        <v>471.57</v>
      </c>
      <c r="E66" s="168">
        <v>471.57</v>
      </c>
    </row>
    <row r="67" spans="1:7" ht="30" x14ac:dyDescent="0.25">
      <c r="A67" s="164" t="s">
        <v>284</v>
      </c>
      <c r="B67" s="165" t="s">
        <v>49</v>
      </c>
      <c r="C67" s="166" t="s">
        <v>31</v>
      </c>
      <c r="D67" s="167">
        <f>E67</f>
        <v>204.77</v>
      </c>
      <c r="E67" s="168">
        <v>204.77</v>
      </c>
    </row>
    <row r="68" spans="1:7" ht="15.75" thickBot="1" x14ac:dyDescent="0.3">
      <c r="A68" s="225" t="s">
        <v>310</v>
      </c>
      <c r="B68" s="226"/>
      <c r="C68" s="226"/>
      <c r="D68" s="227"/>
      <c r="E68" s="169"/>
    </row>
    <row r="69" spans="1:7" ht="15.75" customHeight="1" x14ac:dyDescent="0.25">
      <c r="A69" s="164" t="s">
        <v>311</v>
      </c>
      <c r="B69" s="165" t="s">
        <v>49</v>
      </c>
      <c r="C69" s="166" t="s">
        <v>31</v>
      </c>
      <c r="D69" s="167">
        <f>E69</f>
        <v>15000</v>
      </c>
      <c r="E69" s="168">
        <v>15000</v>
      </c>
      <c r="F69" s="156">
        <f>SUM(E17:E69)</f>
        <v>128828.86</v>
      </c>
      <c r="G69" s="174">
        <v>129578.9</v>
      </c>
    </row>
    <row r="70" spans="1:7" s="1" customFormat="1" ht="14.25" x14ac:dyDescent="0.2">
      <c r="A70" s="222" t="s">
        <v>30</v>
      </c>
      <c r="B70" s="223"/>
      <c r="C70" s="223"/>
      <c r="D70" s="223"/>
      <c r="E70" s="224"/>
      <c r="G70" s="175">
        <v>-750</v>
      </c>
    </row>
    <row r="71" spans="1:7" s="1" customFormat="1" x14ac:dyDescent="0.2">
      <c r="A71" s="86" t="s">
        <v>30</v>
      </c>
      <c r="B71" s="147" t="s">
        <v>48</v>
      </c>
      <c r="C71" s="147" t="s">
        <v>31</v>
      </c>
      <c r="D71" s="147">
        <f>E71</f>
        <v>12882.886</v>
      </c>
      <c r="E71" s="147">
        <f>SUM(E17:E69)*10%</f>
        <v>12882.886</v>
      </c>
      <c r="G71" s="175">
        <f>SUM(G69:G70)</f>
        <v>128828.9</v>
      </c>
    </row>
    <row r="72" spans="1:7" x14ac:dyDescent="0.25">
      <c r="A72" s="148" t="s">
        <v>51</v>
      </c>
      <c r="B72" s="145"/>
      <c r="C72" s="145"/>
      <c r="D72" s="145"/>
      <c r="E72" s="149">
        <f>F69+E71</f>
        <v>141711.74600000001</v>
      </c>
    </row>
    <row r="73" spans="1:7" x14ac:dyDescent="0.25">
      <c r="A73" s="219"/>
      <c r="B73" s="219"/>
      <c r="C73" s="219"/>
      <c r="D73" s="219"/>
      <c r="E73" s="219"/>
    </row>
    <row r="74" spans="1:7" x14ac:dyDescent="0.25">
      <c r="A74" s="219"/>
      <c r="B74" s="219"/>
      <c r="C74" s="219"/>
      <c r="D74" s="219"/>
      <c r="E74" s="219"/>
    </row>
    <row r="75" spans="1:7" s="159" customFormat="1" ht="21.75" customHeight="1" x14ac:dyDescent="0.25">
      <c r="A75" s="228" t="s">
        <v>313</v>
      </c>
      <c r="B75" s="228"/>
      <c r="C75" s="228"/>
      <c r="D75" s="228"/>
      <c r="E75" s="157">
        <f>E72</f>
        <v>141711.74600000001</v>
      </c>
      <c r="F75" s="158"/>
    </row>
    <row r="76" spans="1:7" s="159" customFormat="1" ht="20.25" customHeight="1" x14ac:dyDescent="0.25">
      <c r="A76" s="229" t="str">
        <f>[1]!Сумма_прописью(E75)</f>
        <v>Сто сорок одна тысяча семьсот одиннадцать рублей 75 копеек.</v>
      </c>
      <c r="B76" s="229"/>
      <c r="C76" s="229"/>
      <c r="D76" s="229"/>
      <c r="E76" s="229"/>
      <c r="F76" s="160"/>
    </row>
    <row r="77" spans="1:7" s="159" customFormat="1" ht="24.75" customHeight="1" x14ac:dyDescent="0.25">
      <c r="A77" s="228" t="s">
        <v>245</v>
      </c>
      <c r="B77" s="228"/>
      <c r="C77" s="228"/>
      <c r="D77" s="228"/>
      <c r="E77" s="228"/>
      <c r="F77" s="161"/>
    </row>
    <row r="78" spans="1:7" s="159" customFormat="1" ht="24" customHeight="1" x14ac:dyDescent="0.25">
      <c r="A78" s="228" t="s">
        <v>246</v>
      </c>
      <c r="B78" s="228"/>
      <c r="C78" s="228"/>
      <c r="D78" s="228"/>
      <c r="E78" s="228"/>
      <c r="F78" s="161"/>
    </row>
    <row r="79" spans="1:7" s="159" customFormat="1" ht="30.75" customHeight="1" x14ac:dyDescent="0.25">
      <c r="A79" s="228" t="s">
        <v>247</v>
      </c>
      <c r="B79" s="228"/>
      <c r="C79" s="228"/>
      <c r="D79" s="228"/>
      <c r="E79" s="228"/>
      <c r="F79" s="161"/>
    </row>
    <row r="80" spans="1:7" s="159" customFormat="1" x14ac:dyDescent="0.25">
      <c r="A80" s="162"/>
      <c r="B80" s="162"/>
      <c r="C80" s="162"/>
      <c r="D80" s="162"/>
      <c r="E80" s="162"/>
      <c r="F80" s="162"/>
    </row>
    <row r="81" spans="1:6" s="159" customFormat="1" ht="24.75" customHeight="1" x14ac:dyDescent="0.25">
      <c r="A81" s="228" t="s">
        <v>312</v>
      </c>
      <c r="B81" s="228"/>
      <c r="C81" s="228"/>
      <c r="D81" s="228"/>
      <c r="E81" s="228"/>
      <c r="F81" s="161"/>
    </row>
    <row r="82" spans="1:6" ht="18.75" customHeight="1" x14ac:dyDescent="0.25">
      <c r="A82" s="163" t="s">
        <v>248</v>
      </c>
      <c r="B82" s="163"/>
      <c r="C82" s="163"/>
      <c r="D82" s="163"/>
      <c r="E82" s="163"/>
    </row>
    <row r="83" spans="1:6" ht="24.75" customHeight="1" x14ac:dyDescent="0.25">
      <c r="A83" s="163" t="s">
        <v>314</v>
      </c>
      <c r="B83" s="163"/>
      <c r="C83" s="163"/>
      <c r="D83" s="163"/>
      <c r="E83" s="163"/>
    </row>
    <row r="84" spans="1:6" ht="15" customHeight="1" x14ac:dyDescent="0.25">
      <c r="B84" s="163"/>
      <c r="C84" s="163"/>
      <c r="D84" s="163" t="s">
        <v>53</v>
      </c>
      <c r="E84" s="163"/>
    </row>
    <row r="85" spans="1:6" x14ac:dyDescent="0.25">
      <c r="A85" s="219"/>
      <c r="B85" s="219"/>
      <c r="C85" s="219"/>
      <c r="D85" s="219"/>
      <c r="E85" s="219"/>
    </row>
    <row r="86" spans="1:6" x14ac:dyDescent="0.25">
      <c r="A86" s="219" t="s">
        <v>249</v>
      </c>
      <c r="B86" s="219"/>
      <c r="C86" s="219"/>
      <c r="D86" s="219"/>
      <c r="E86" s="219"/>
    </row>
    <row r="87" spans="1:6" ht="13.5" customHeight="1" x14ac:dyDescent="0.25">
      <c r="B87" s="219"/>
      <c r="C87" s="219"/>
      <c r="D87" s="219" t="s">
        <v>53</v>
      </c>
      <c r="E87" s="219"/>
    </row>
  </sheetData>
  <mergeCells count="35">
    <mergeCell ref="A6:D6"/>
    <mergeCell ref="A7:E7"/>
    <mergeCell ref="A8:E8"/>
    <mergeCell ref="A9:E9"/>
    <mergeCell ref="A1:E1"/>
    <mergeCell ref="A2:E2"/>
    <mergeCell ref="A24:D24"/>
    <mergeCell ref="A16:D16"/>
    <mergeCell ref="A18:D18"/>
    <mergeCell ref="A10:E10"/>
    <mergeCell ref="A11:E11"/>
    <mergeCell ref="A12:E12"/>
    <mergeCell ref="A13:E13"/>
    <mergeCell ref="A14:E14"/>
    <mergeCell ref="A78:E78"/>
    <mergeCell ref="A79:E79"/>
    <mergeCell ref="A73:E73"/>
    <mergeCell ref="A74:E74"/>
    <mergeCell ref="A48:D48"/>
    <mergeCell ref="B87:C87"/>
    <mergeCell ref="D87:E87"/>
    <mergeCell ref="A4:E4"/>
    <mergeCell ref="A5:E5"/>
    <mergeCell ref="A3:E3"/>
    <mergeCell ref="A70:E70"/>
    <mergeCell ref="A60:D60"/>
    <mergeCell ref="A62:D62"/>
    <mergeCell ref="A65:D65"/>
    <mergeCell ref="A68:D68"/>
    <mergeCell ref="A75:D75"/>
    <mergeCell ref="A86:E86"/>
    <mergeCell ref="A81:E81"/>
    <mergeCell ref="A85:E85"/>
    <mergeCell ref="A76:E76"/>
    <mergeCell ref="A77:E77"/>
  </mergeCells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2022-04-09T14:44:54Z</dcterms:modified>
</cp:coreProperties>
</file>