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5630" windowHeight="11865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Акт!$A$1:$E$76</definedName>
    <definedName name="_xlnm.Print_Area" localSheetId="3">'Акт (2)'!$A$1:$E$69</definedName>
    <definedName name="_xlnm.Print_Area" localSheetId="9">акт21!$A$3:$E$76</definedName>
    <definedName name="_xlnm.Print_Area" localSheetId="1">Бюджет!$A$1:$D$27</definedName>
    <definedName name="_xlnm.Print_Area" localSheetId="7">Лист1!$A$3:$E$75</definedName>
    <definedName name="_xlnm.Print_Area" localSheetId="5">Лист3!$A$3:$E$78</definedName>
  </definedNames>
  <calcPr calcId="145621"/>
</workbook>
</file>

<file path=xl/calcChain.xml><?xml version="1.0" encoding="utf-8"?>
<calcChain xmlns="http://schemas.openxmlformats.org/spreadsheetml/2006/main">
  <c r="F23" i="9" l="1"/>
  <c r="F18" i="9"/>
  <c r="F22" i="9" s="1"/>
  <c r="F14" i="9"/>
  <c r="E60" i="10"/>
  <c r="D60" i="10" s="1"/>
  <c r="F58" i="10"/>
  <c r="F24" i="9" l="1"/>
  <c r="F25" i="9"/>
  <c r="E61" i="10"/>
  <c r="E64" i="10" s="1"/>
  <c r="D46" i="10" l="1"/>
  <c r="D47" i="10"/>
  <c r="D33" i="10"/>
  <c r="D48" i="10"/>
  <c r="D49" i="10"/>
  <c r="D50" i="10"/>
  <c r="D51" i="10"/>
  <c r="D45" i="10"/>
  <c r="D25" i="10"/>
  <c r="D26" i="10"/>
  <c r="D27" i="10"/>
  <c r="D28" i="10"/>
  <c r="D29" i="10"/>
  <c r="D30" i="10"/>
  <c r="D31" i="10"/>
  <c r="D32" i="10"/>
  <c r="D34" i="10"/>
  <c r="D35" i="10"/>
  <c r="D36" i="10"/>
  <c r="D37" i="10"/>
  <c r="D38" i="10"/>
  <c r="D39" i="10"/>
  <c r="D40" i="10"/>
  <c r="D41" i="10"/>
  <c r="D42" i="10"/>
  <c r="D43" i="10"/>
  <c r="D24" i="10"/>
  <c r="D19" i="10"/>
  <c r="D20" i="10"/>
  <c r="D22" i="10"/>
  <c r="D53" i="10"/>
  <c r="D55" i="10"/>
  <c r="D57" i="10"/>
  <c r="D58" i="10"/>
  <c r="F23" i="7" l="1"/>
  <c r="D57" i="8"/>
  <c r="D55" i="8"/>
  <c r="D53" i="8"/>
  <c r="D46" i="8"/>
  <c r="D40" i="8"/>
  <c r="D28" i="8"/>
  <c r="D25" i="8"/>
  <c r="D24" i="8"/>
  <c r="D21" i="8"/>
  <c r="D20" i="8"/>
  <c r="D22" i="8"/>
  <c r="D23" i="8"/>
  <c r="D27" i="8"/>
  <c r="D29" i="8"/>
  <c r="D30" i="8"/>
  <c r="D31" i="8"/>
  <c r="D32" i="8"/>
  <c r="D33" i="8"/>
  <c r="D34" i="8"/>
  <c r="D35" i="8"/>
  <c r="D36" i="8"/>
  <c r="D37" i="8"/>
  <c r="D38" i="8"/>
  <c r="D39" i="8"/>
  <c r="D41" i="8"/>
  <c r="D42" i="8"/>
  <c r="D43" i="8"/>
  <c r="D45" i="8"/>
  <c r="D47" i="8"/>
  <c r="D48" i="8"/>
  <c r="D49" i="8"/>
  <c r="D50" i="8"/>
  <c r="D51" i="8"/>
  <c r="D52" i="8"/>
  <c r="D19" i="8"/>
  <c r="E60" i="8"/>
  <c r="E59" i="8"/>
  <c r="D59" i="8" s="1"/>
  <c r="F15" i="7" l="1"/>
  <c r="F14" i="7" s="1"/>
  <c r="F18" i="7"/>
  <c r="F22" i="7" s="1"/>
  <c r="F24" i="7" s="1"/>
  <c r="F25" i="7" l="1"/>
  <c r="F23" i="6"/>
  <c r="E65" i="3"/>
  <c r="D65" i="3" s="1"/>
  <c r="D63" i="3"/>
  <c r="D61" i="3"/>
  <c r="D59" i="3"/>
  <c r="D5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6" i="3"/>
  <c r="D47" i="3"/>
  <c r="D48" i="3"/>
  <c r="D49" i="3"/>
  <c r="D50" i="3"/>
  <c r="D51" i="3"/>
  <c r="D52" i="3"/>
  <c r="D54" i="3"/>
  <c r="D55" i="3"/>
  <c r="D56" i="3"/>
  <c r="D57" i="3"/>
  <c r="D23" i="3"/>
  <c r="D18" i="3"/>
  <c r="D19" i="3"/>
  <c r="D21" i="3"/>
  <c r="D17" i="3"/>
  <c r="F18" i="6"/>
  <c r="F22" i="6" s="1"/>
  <c r="F14" i="6"/>
  <c r="F24" i="6" l="1"/>
  <c r="F25" i="6"/>
  <c r="E66" i="3"/>
  <c r="D48" i="5"/>
  <c r="D49" i="5"/>
  <c r="D46" i="5"/>
  <c r="D34" i="5"/>
  <c r="E14" i="5"/>
  <c r="D14" i="5" s="1"/>
  <c r="D12" i="5"/>
  <c r="D7" i="5"/>
  <c r="D10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2" i="5"/>
  <c r="D33" i="5"/>
  <c r="D35" i="5"/>
  <c r="D36" i="5"/>
  <c r="D38" i="5"/>
  <c r="D39" i="5"/>
  <c r="D40" i="5"/>
  <c r="D41" i="5"/>
  <c r="D43" i="5"/>
  <c r="D44" i="5"/>
  <c r="D9" i="5"/>
  <c r="E51" i="5" l="1"/>
  <c r="E52" i="5" s="1"/>
  <c r="F23" i="4" s="1"/>
  <c r="D51" i="5" l="1"/>
  <c r="F18" i="4"/>
  <c r="F22" i="4" s="1"/>
  <c r="F24" i="4" s="1"/>
  <c r="F14" i="4"/>
  <c r="F25" i="4" l="1"/>
  <c r="B19" i="2"/>
  <c r="B18" i="2"/>
  <c r="B17" i="2"/>
  <c r="B16" i="2"/>
  <c r="B15" i="2"/>
  <c r="B14" i="2"/>
  <c r="B13" i="2"/>
  <c r="B12" i="2"/>
  <c r="B11" i="2"/>
  <c r="B10" i="2"/>
  <c r="B9" i="2"/>
  <c r="B8" i="2"/>
  <c r="E59" i="1"/>
  <c r="D56" i="1" l="1"/>
  <c r="D55" i="1"/>
  <c r="D48" i="1"/>
  <c r="D47" i="1"/>
  <c r="D46" i="1"/>
  <c r="D45" i="1"/>
  <c r="D44" i="1"/>
  <c r="D43" i="1"/>
  <c r="D42" i="1"/>
  <c r="D40" i="1"/>
  <c r="D38" i="1"/>
  <c r="D37" i="1"/>
  <c r="D36" i="1"/>
  <c r="D35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0" i="1"/>
  <c r="D11" i="1"/>
  <c r="D12" i="1"/>
  <c r="D13" i="1"/>
  <c r="D14" i="1"/>
  <c r="D9" i="1"/>
  <c r="D58" i="1"/>
  <c r="D53" i="1"/>
  <c r="D51" i="1"/>
  <c r="D50" i="1"/>
  <c r="D18" i="1"/>
  <c r="D16" i="1"/>
  <c r="D7" i="1"/>
  <c r="B20" i="2"/>
  <c r="C20" i="2"/>
  <c r="D20" i="2"/>
  <c r="E21" i="2" s="1"/>
</calcChain>
</file>

<file path=xl/sharedStrings.xml><?xml version="1.0" encoding="utf-8"?>
<sst xmlns="http://schemas.openxmlformats.org/spreadsheetml/2006/main" count="794" uniqueCount="270">
  <si>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</si>
  <si>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</si>
  <si>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</si>
  <si>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</si>
  <si>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</si>
  <si>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</si>
  <si>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</si>
  <si>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</si>
  <si>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</si>
  <si>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</si>
  <si>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</si>
  <si>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</si>
  <si>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</si>
  <si>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</si>
  <si>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</si>
  <si>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</si>
  <si>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</si>
  <si>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</si>
  <si>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</si>
  <si>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</si>
  <si>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</si>
  <si>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</si>
  <si>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</si>
  <si>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</si>
  <si>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</si>
  <si>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</si>
  <si>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</si>
  <si>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</si>
  <si>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</si>
  <si>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</si>
  <si>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</si>
  <si>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</si>
  <si>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</si>
  <si>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</si>
  <si>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</si>
  <si>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</si>
  <si>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</si>
  <si>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</si>
  <si>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</si>
  <si>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</si>
  <si>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</si>
  <si>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</si>
  <si>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</si>
  <si>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</si>
  <si>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</si>
  <si>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</si>
  <si>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</si>
  <si>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</si>
  <si>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</si>
  <si>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</si>
  <si>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</si>
  <si>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</si>
  <si>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</si>
  <si>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</si>
  <si>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</si>
  <si>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</si>
  <si>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</si>
  <si>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Обрезка деревьев высотой: более 5 м</t>
  </si>
  <si>
    <t>1 дерево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</si>
  <si>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</si>
  <si>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</si>
  <si>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</si>
  <si>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</si>
  <si>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</si>
  <si>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</si>
  <si>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</si>
  <si>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</si>
  <si>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</si>
  <si>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</si>
  <si>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</si>
  <si>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</si>
  <si>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</si>
  <si>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</si>
  <si>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</si>
  <si>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</si>
  <si>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</si>
  <si>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</si>
  <si>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</si>
  <si>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</si>
  <si>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</si>
  <si>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</si>
  <si>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Очистка канализационной сети: дворовой</t>
  </si>
  <si>
    <t xml:space="preserve">     Регулировка балансировочного клапана</t>
  </si>
  <si>
    <t xml:space="preserve">     Очистка желобов от мусора: вручную (при расчете 1 кг. мусора = 3 м 1 желоба)</t>
  </si>
  <si>
    <t>м</t>
  </si>
  <si>
    <t>100 м2</t>
  </si>
  <si>
    <t xml:space="preserve">     Смена дверных приборов: навесного замка</t>
  </si>
  <si>
    <t>100 приборов</t>
  </si>
  <si>
    <t xml:space="preserve">     Укрепление дверных приборов: петли (шарниры), шпингалеты, ручки накладные</t>
  </si>
  <si>
    <t>Отчет по бюджету № 55/30-2017</t>
  </si>
  <si>
    <t>Задолженность по оплате за содержание и текущий ремонт на 01.01.2018 г. - 12 626,99 руб.</t>
  </si>
  <si>
    <t>Уборка чердаков и подвалов</t>
  </si>
  <si>
    <t>АКТ № 55/30-2017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</si>
  <si>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30 квартала 55.</t>
  </si>
  <si>
    <t xml:space="preserve">     Окраска МАФ по дереву - штахетный забор</t>
  </si>
  <si>
    <t xml:space="preserve">     Очистка кровли от мусора: вручную</t>
  </si>
  <si>
    <t xml:space="preserve">     Разделка древесины мягких пород, полученной от валки леса, диам. стволов: до 20 см</t>
  </si>
  <si>
    <t xml:space="preserve">     Устройство штахетного забора высотой до 0,5 м</t>
  </si>
  <si>
    <t xml:space="preserve">     Осмотр подвальных помещений (засоры, подпоры) прим.</t>
  </si>
  <si>
    <t xml:space="preserve">     Очистка кровли от снега толщ. 10 см, сбивание сосулей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</si>
  <si>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</si>
  <si>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Ремонт отдельных мест скатной кровли (материалом Унифлекс)</t>
  </si>
  <si>
    <t xml:space="preserve">     Ремонт штукатурки наружных прямолинейных гор-х тяг по камню и бетону цем-извест раст: до 5 м с з и л</t>
  </si>
  <si>
    <t xml:space="preserve">     Ремонт штукатурки наружных прямолинейных откосов по камню и бетону цем-изв раствором: с зем и лесов</t>
  </si>
  <si>
    <t xml:space="preserve">     Устройство основания под штукатурку из металлической сетки: по кирпичным и бетонным поверхностям</t>
  </si>
  <si>
    <t xml:space="preserve">     Очистка чердаков и подвалов</t>
  </si>
  <si>
    <t xml:space="preserve">     Уборка чердаков и подвалов</t>
  </si>
  <si>
    <t>на общую сумму 81 247,27 руб. (Восемьдесят одна тысяча двести сорок семь рублей 27 копеек).</t>
  </si>
  <si>
    <t>Долг за выполненные работы (доходы за минусом расходов) на  01.01.2018 г. - 38 821,70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</si>
  <si>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</si>
  <si>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</si>
  <si>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</si>
  <si>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</si>
  <si>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</si>
  <si>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</si>
  <si>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</si>
  <si>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</si>
  <si>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</si>
  <si>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</si>
  <si>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</si>
  <si>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</si>
  <si>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</si>
  <si>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</si>
  <si>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</si>
  <si>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</si>
  <si>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</si>
  <si>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</si>
  <si>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</si>
  <si>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</si>
  <si>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</si>
  <si>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</si>
  <si>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</si>
  <si>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</si>
  <si>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</si>
  <si>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</si>
  <si>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55/30-2018</t>
  </si>
  <si>
    <t xml:space="preserve">     Демонтаж-монтаж МАФ металлических</t>
  </si>
  <si>
    <t>1 стойка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</si>
  <si>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</si>
  <si>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</si>
  <si>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</si>
  <si>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</si>
  <si>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</si>
  <si>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</si>
  <si>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</si>
  <si>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</si>
  <si>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</si>
  <si>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</si>
  <si>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</si>
  <si>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Устранение засоров санитарных приборов</t>
  </si>
  <si>
    <t>1 прибор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</si>
  <si>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</si>
  <si>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и сосуль с автовышки</t>
  </si>
  <si>
    <t xml:space="preserve">     Плановые проверки вентиляционных каналов и оголовков</t>
  </si>
  <si>
    <t xml:space="preserve">     Смена дверных приборов: пружин</t>
  </si>
  <si>
    <t xml:space="preserve">     Изоляция трубопровода матами с совмещенным покрывным  слоем</t>
  </si>
  <si>
    <t>1 м3</t>
  </si>
  <si>
    <t xml:space="preserve">     Разборка трубопроводов из водогазопроводных труб в зданиях и сооружениях: на сварке д. до 50 мм</t>
  </si>
  <si>
    <t xml:space="preserve">     Смена вентилей Д-15</t>
  </si>
  <si>
    <t xml:space="preserve">     Установка манометров</t>
  </si>
  <si>
    <t xml:space="preserve">     Заделка подвальных окон: (изовером, пенопропиленом и тд)</t>
  </si>
  <si>
    <t>10 м2</t>
  </si>
  <si>
    <t xml:space="preserve">     Разборка бортовых камней: на бетонном основании</t>
  </si>
  <si>
    <t xml:space="preserve">     Услуги  по вывозу и утилизации листвы, веток, деревьев, скошенной травы , смета и др.</t>
  </si>
  <si>
    <t>АКТ № 55/30-2018</t>
  </si>
  <si>
    <t>"31" марта 2019 г.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</si>
  <si>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</si>
  <si>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</si>
  <si>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</si>
  <si>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80 200,18 руб. (Восемьдесят тысяч двести рублей 18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</si>
  <si>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</si>
  <si>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</si>
  <si>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</si>
  <si>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</si>
  <si>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</si>
  <si>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</si>
  <si>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</si>
  <si>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</si>
  <si>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</si>
  <si>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</si>
  <si>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</si>
  <si>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</si>
  <si>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</si>
  <si>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</si>
  <si>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</si>
  <si>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</si>
  <si>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</si>
  <si>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Обслуживание и текущий ремонт инженерного оборудования</t>
  </si>
  <si>
    <t xml:space="preserve">     Прокладка трубопроводов канализационных из полиэтиленовых труб высокой плотности: 110 мм</t>
  </si>
  <si>
    <t xml:space="preserve">     Прочистка трубопровода Д-20</t>
  </si>
  <si>
    <t xml:space="preserve">     Разборка трубопровода из чугунных канализационных труб. диаметром 100мм</t>
  </si>
  <si>
    <t xml:space="preserve">     Регулировка температуры отопления в ИТП вентилями</t>
  </si>
  <si>
    <t xml:space="preserve">     Ремонт элеваторов со снятием с места (прим)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</si>
  <si>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</si>
  <si>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</si>
  <si>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</si>
  <si>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- по жалобе</t>
  </si>
  <si>
    <t xml:space="preserve">     Осмотр СТО</t>
  </si>
  <si>
    <t>100 квартир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</si>
  <si>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</si>
  <si>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</si>
  <si>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</si>
  <si>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Изготовление и установка бруска решетки перильного ограждения</t>
  </si>
  <si>
    <t xml:space="preserve">     Окраска масляными составами  по дереву: доски объявления</t>
  </si>
  <si>
    <t xml:space="preserve">     Ремонт отдельных мест покрытия из асбоцементных листов: обыкновенного профиля (мат. БУ)</t>
  </si>
  <si>
    <t xml:space="preserve">     Установка досок объявлений с изготовлением</t>
  </si>
  <si>
    <t xml:space="preserve">     Очистка желобов от мусора: вручную (при расчете 1 кг. мусора = 3 м 1 желоба) - в.</t>
  </si>
  <si>
    <t xml:space="preserve">     Проверка исправности канализационных вытяжек</t>
  </si>
  <si>
    <t>1 кв</t>
  </si>
  <si>
    <t xml:space="preserve">     Смена дверных приборов: накладка дверная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</si>
  <si>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</si>
  <si>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</si>
  <si>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</t>
  </si>
  <si>
    <t xml:space="preserve">     Ремонт чердачного перекрытия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</si>
  <si>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</si>
  <si>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</si>
  <si>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</si>
  <si>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</si>
  <si>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</si>
  <si>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55/30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</si>
  <si>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</si>
  <si>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</si>
  <si>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</si>
  <si>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121872.70 руб. (Сто двадцать одна тысяча восемьсот семьдесят два рубля 70 копеек)</t>
  </si>
  <si>
    <t xml:space="preserve">                         ________________________________________      ____________________________________</t>
  </si>
  <si>
    <t>Отчет по бюджету № 55/30-2019</t>
  </si>
  <si>
    <t>Период: с 01.01.2019 по 31.12.2019 года.</t>
  </si>
  <si>
    <t>Отчет по бюджету № 55/30-2020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</si>
  <si>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</si>
  <si>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</si>
  <si>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</si>
  <si>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без корчевки пня м-лиственных, тв-лиственных пород (кроме тополя) д.ствола до 16 см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</si>
  <si>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</si>
  <si>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</si>
  <si>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</si>
  <si>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</si>
  <si>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</si>
  <si>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</si>
  <si>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</si>
  <si>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</si>
  <si>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</si>
  <si>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</si>
  <si>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Ремонт кирпичной кладки стен отдельными местами</t>
  </si>
  <si>
    <t xml:space="preserve">     Ремонт отдельных мест скатной кровли (материалом Ризолит)</t>
  </si>
  <si>
    <t xml:space="preserve">     Ремонт штакетного забора.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</si>
  <si>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</si>
  <si>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</si>
  <si>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По фактк</t>
  </si>
  <si>
    <t xml:space="preserve">           2. Всего за период с "01"января 2020 г. по "31"декабря 2020 г. выполнено работ на общую сумму 75286.78 руб. (Семьдесят пять тысяч двести восемьдесят шесть рублей 78 копеек)</t>
  </si>
  <si>
    <t xml:space="preserve">                         __________________________________________      ____________________________________</t>
  </si>
  <si>
    <t>31 марта 2022 г.</t>
  </si>
  <si>
    <t xml:space="preserve">     Осмотр подъездов, подвального помещения чердачного помещения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</si>
  <si>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</si>
  <si>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</si>
  <si>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</si>
  <si>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</si>
  <si>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</si>
  <si>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</si>
  <si>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>1 м 1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</si>
  <si>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</si>
  <si>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>Обслуживание ОДПУ</t>
  </si>
  <si>
    <t xml:space="preserve">     Техническое обслуживание ОДПУ</t>
  </si>
  <si>
    <t>67411.29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</si>
  <si>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</si>
  <si>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</si>
  <si>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</si>
  <si>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55/30-2021</t>
  </si>
  <si>
    <t>Период: с 01.01.2021 по 31.12.2021 года.</t>
  </si>
  <si>
    <t>Отчет составил: экономист                                    _______________</t>
  </si>
  <si>
    <t>Семьдесят четыре тысячи девятьсот девяносто пять рублей  02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</si>
</sst>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6" fillId="0" borderId="0">
      <alignment horizontal="center" vertical="center"/>
    </xf>
    <xf numFmtId="0" fontId="1" fillId="0" borderId="0"/>
    <xf numFmtId="0" fontId="18" fillId="0" borderId="0">
      <alignment horizontal="left" vertical="top"/>
    </xf>
    <xf numFmtId="0" fontId="18" fillId="0" borderId="0">
      <alignment horizontal="right" vertical="top"/>
    </xf>
    <xf numFmtId="0" fontId="18" fillId="3" borderId="0">
      <alignment horizontal="righ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2" fillId="0" borderId="0"/>
  </cellStyleXfs>
  <cellXfs count="22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6" fillId="0" borderId="0" xfId="2" applyFont="1" applyAlignment="1">
      <alignment horizontal="centerContinuous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0" fontId="14" fillId="0" borderId="1" xfId="2" applyFont="1" applyBorder="1" applyAlignment="1">
      <alignment horizontal="right"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15" fillId="0" borderId="0" xfId="2" applyFont="1" applyAlignment="1"/>
    <xf numFmtId="0" fontId="12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19" fillId="0" borderId="0" xfId="5" quotePrefix="1" applyFont="1" applyAlignment="1">
      <alignment horizontal="right" vertical="top" wrapText="1"/>
    </xf>
    <xf numFmtId="0" fontId="19" fillId="0" borderId="0" xfId="5" quotePrefix="1" applyFont="1" applyBorder="1" applyAlignment="1">
      <alignment vertical="top" wrapText="1"/>
    </xf>
    <xf numFmtId="0" fontId="19" fillId="0" borderId="0" xfId="5" quotePrefix="1" applyFont="1" applyAlignment="1">
      <alignment vertical="top" wrapText="1"/>
    </xf>
    <xf numFmtId="0" fontId="19" fillId="0" borderId="0" xfId="6" quotePrefix="1" applyFont="1" applyBorder="1" applyAlignment="1">
      <alignment horizontal="right" vertical="top" wrapText="1"/>
    </xf>
    <xf numFmtId="0" fontId="19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19" fillId="0" borderId="7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19" fillId="0" borderId="0" xfId="9" quotePrefix="1" applyFont="1" applyAlignment="1">
      <alignment horizontal="righ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8" applyNumberFormat="1" applyFont="1" applyBorder="1" applyAlignment="1">
      <alignment horizontal="right" vertical="top" wrapText="1"/>
    </xf>
    <xf numFmtId="0" fontId="19" fillId="0" borderId="0" xfId="5" quotePrefix="1" applyFont="1" applyBorder="1" applyAlignment="1">
      <alignment horizontal="right" vertical="top" wrapText="1"/>
    </xf>
    <xf numFmtId="0" fontId="19" fillId="0" borderId="0" xfId="8" applyNumberFormat="1" applyFont="1" applyBorder="1" applyAlignment="1">
      <alignment vertical="top" wrapText="1"/>
    </xf>
    <xf numFmtId="0" fontId="19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0" fillId="0" borderId="0" xfId="0" applyFont="1" applyAlignment="1">
      <alignment horizontal="left" vertical="top"/>
    </xf>
    <xf numFmtId="0" fontId="21" fillId="4" borderId="11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2" fontId="20" fillId="0" borderId="15" xfId="0" applyNumberFormat="1" applyFont="1" applyBorder="1" applyAlignment="1">
      <alignment horizontal="right" vertical="top" wrapText="1"/>
    </xf>
    <xf numFmtId="0" fontId="22" fillId="0" borderId="0" xfId="0" applyFont="1"/>
    <xf numFmtId="0" fontId="20" fillId="0" borderId="0" xfId="0" applyFont="1" applyAlignment="1">
      <alignment horizontal="left"/>
    </xf>
    <xf numFmtId="0" fontId="22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9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23" fillId="0" borderId="16" xfId="0" applyFont="1" applyFill="1" applyBorder="1" applyAlignment="1">
      <alignment vertical="top" wrapText="1"/>
    </xf>
    <xf numFmtId="0" fontId="13" fillId="0" borderId="0" xfId="0" applyFont="1" applyFill="1" applyAlignment="1"/>
    <xf numFmtId="0" fontId="15" fillId="0" borderId="16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2" fillId="0" borderId="2" xfId="2" applyFont="1" applyBorder="1" applyAlignment="1">
      <alignment vertical="center" wrapText="1"/>
    </xf>
    <xf numFmtId="0" fontId="14" fillId="0" borderId="2" xfId="2" applyFont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2" fontId="21" fillId="0" borderId="15" xfId="0" applyNumberFormat="1" applyFont="1" applyBorder="1" applyAlignment="1">
      <alignment horizontal="right" vertical="top"/>
    </xf>
    <xf numFmtId="0" fontId="21" fillId="5" borderId="0" xfId="0" applyFont="1" applyFill="1" applyAlignment="1">
      <alignment horizontal="left" vertical="top"/>
    </xf>
    <xf numFmtId="0" fontId="21" fillId="0" borderId="0" xfId="0" applyFont="1" applyAlignment="1">
      <alignment horizontal="left" vertical="top"/>
    </xf>
    <xf numFmtId="4" fontId="21" fillId="0" borderId="15" xfId="0" applyNumberFormat="1" applyFont="1" applyBorder="1" applyAlignment="1">
      <alignment horizontal="right" vertical="top" wrapText="1"/>
    </xf>
    <xf numFmtId="2" fontId="21" fillId="0" borderId="15" xfId="0" applyNumberFormat="1" applyFont="1" applyBorder="1" applyAlignment="1">
      <alignment horizontal="right" vertical="top" wrapText="1"/>
    </xf>
    <xf numFmtId="0" fontId="24" fillId="0" borderId="0" xfId="0" applyFont="1"/>
    <xf numFmtId="4" fontId="21" fillId="0" borderId="15" xfId="0" applyNumberFormat="1" applyFont="1" applyBorder="1" applyAlignment="1">
      <alignment horizontal="right" vertical="top"/>
    </xf>
    <xf numFmtId="0" fontId="19" fillId="0" borderId="0" xfId="5" quotePrefix="1" applyFont="1" applyBorder="1" applyAlignment="1">
      <alignment horizontal="left" vertical="top" wrapText="1"/>
    </xf>
    <xf numFmtId="0" fontId="19" fillId="0" borderId="0" xfId="6" quotePrefix="1" applyFont="1" applyBorder="1" applyAlignment="1">
      <alignment horizontal="left" vertical="top" wrapText="1"/>
    </xf>
    <xf numFmtId="0" fontId="19" fillId="3" borderId="0" xfId="7" applyNumberFormat="1" applyFont="1" applyBorder="1" applyAlignment="1">
      <alignment horizontal="left" vertical="top" wrapText="1"/>
    </xf>
    <xf numFmtId="0" fontId="19" fillId="0" borderId="0" xfId="8" applyNumberFormat="1" applyFont="1" applyBorder="1" applyAlignment="1">
      <alignment horizontal="lef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23" fillId="0" borderId="1" xfId="1" applyNumberFormat="1" applyFont="1" applyFill="1" applyBorder="1" applyAlignment="1">
      <alignment vertical="top" wrapText="1"/>
    </xf>
    <xf numFmtId="164" fontId="23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9" fillId="0" borderId="0" xfId="7" applyNumberFormat="1" applyFont="1" applyFill="1" applyBorder="1" applyAlignment="1">
      <alignment horizontal="left" vertical="top" wrapText="1"/>
    </xf>
    <xf numFmtId="164" fontId="21" fillId="0" borderId="15" xfId="1" applyFont="1" applyBorder="1" applyAlignment="1">
      <alignment horizontal="right" vertical="top"/>
    </xf>
    <xf numFmtId="164" fontId="21" fillId="0" borderId="15" xfId="1" applyFont="1" applyBorder="1" applyAlignment="1">
      <alignment horizontal="right" vertical="top" wrapText="1"/>
    </xf>
    <xf numFmtId="164" fontId="20" fillId="0" borderId="15" xfId="1" applyFont="1" applyBorder="1" applyAlignment="1">
      <alignment horizontal="righ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164" fontId="12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0" fontId="15" fillId="0" borderId="0" xfId="2" applyFont="1" applyAlignment="1">
      <alignment horizontal="left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8" xfId="0" applyFont="1" applyBorder="1" applyAlignment="1">
      <alignment horizontal="centerContinuous" vertical="center" wrapText="1"/>
    </xf>
    <xf numFmtId="0" fontId="15" fillId="0" borderId="22" xfId="0" applyFont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/>
    </xf>
    <xf numFmtId="0" fontId="23" fillId="6" borderId="16" xfId="11" applyFont="1" applyFill="1" applyBorder="1" applyAlignment="1">
      <alignment vertical="center" wrapText="1"/>
    </xf>
    <xf numFmtId="164" fontId="23" fillId="6" borderId="29" xfId="1" applyFont="1" applyFill="1" applyBorder="1" applyAlignment="1">
      <alignment horizontal="center" vertical="center" wrapText="1"/>
    </xf>
    <xf numFmtId="164" fontId="23" fillId="6" borderId="30" xfId="1" applyFont="1" applyFill="1" applyBorder="1" applyAlignment="1">
      <alignment horizontal="center" vertical="center" wrapText="1"/>
    </xf>
    <xf numFmtId="0" fontId="3" fillId="0" borderId="0" xfId="11" applyFont="1"/>
    <xf numFmtId="0" fontId="15" fillId="0" borderId="23" xfId="11" applyFont="1" applyFill="1" applyBorder="1" applyAlignment="1">
      <alignment vertical="center" wrapText="1"/>
    </xf>
    <xf numFmtId="164" fontId="15" fillId="0" borderId="20" xfId="1" applyFont="1" applyFill="1" applyBorder="1" applyAlignment="1">
      <alignment horizontal="center" vertical="center"/>
    </xf>
    <xf numFmtId="164" fontId="15" fillId="0" borderId="21" xfId="1" applyFont="1" applyFill="1" applyBorder="1" applyAlignment="1">
      <alignment horizontal="center" vertical="center"/>
    </xf>
    <xf numFmtId="164" fontId="14" fillId="7" borderId="0" xfId="0" applyNumberFormat="1" applyFont="1" applyFill="1" applyAlignment="1">
      <alignment vertical="center" wrapText="1"/>
    </xf>
    <xf numFmtId="164" fontId="15" fillId="7" borderId="0" xfId="0" applyNumberFormat="1" applyFont="1" applyFill="1" applyAlignment="1">
      <alignment vertical="center" wrapText="1"/>
    </xf>
    <xf numFmtId="0" fontId="15" fillId="7" borderId="0" xfId="0" applyFont="1" applyFill="1" applyAlignment="1">
      <alignment horizontal="justify" vertical="center"/>
    </xf>
    <xf numFmtId="0" fontId="15" fillId="7" borderId="0" xfId="0" applyFont="1" applyFill="1" applyAlignment="1">
      <alignment horizontal="justify" vertical="center" wrapText="1"/>
    </xf>
    <xf numFmtId="0" fontId="15" fillId="7" borderId="0" xfId="0" applyFont="1" applyFill="1" applyAlignment="1">
      <alignment vertical="center" wrapText="1"/>
    </xf>
    <xf numFmtId="0" fontId="15" fillId="7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6" fontId="15" fillId="0" borderId="0" xfId="0" applyNumberFormat="1" applyFont="1" applyAlignment="1">
      <alignment horizontal="justify" vertical="center"/>
    </xf>
    <xf numFmtId="0" fontId="15" fillId="7" borderId="19" xfId="0" applyFont="1" applyFill="1" applyBorder="1" applyAlignment="1">
      <alignment horizontal="left" vertical="center" wrapText="1"/>
    </xf>
    <xf numFmtId="0" fontId="15" fillId="7" borderId="25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166" fontId="15" fillId="7" borderId="1" xfId="0" applyNumberFormat="1" applyFont="1" applyFill="1" applyBorder="1" applyAlignment="1">
      <alignment horizontal="center" vertical="center"/>
    </xf>
    <xf numFmtId="166" fontId="15" fillId="7" borderId="30" xfId="0" applyNumberFormat="1" applyFont="1" applyFill="1" applyBorder="1" applyAlignment="1">
      <alignment horizontal="center" vertical="center"/>
    </xf>
    <xf numFmtId="166" fontId="12" fillId="7" borderId="24" xfId="0" applyNumberFormat="1" applyFont="1" applyFill="1" applyBorder="1" applyAlignment="1">
      <alignment horizontal="center" vertical="center" wrapText="1"/>
    </xf>
    <xf numFmtId="167" fontId="15" fillId="7" borderId="25" xfId="0" applyNumberFormat="1" applyFont="1" applyFill="1" applyBorder="1" applyAlignment="1">
      <alignment horizontal="center" vertical="center"/>
    </xf>
    <xf numFmtId="169" fontId="15" fillId="7" borderId="25" xfId="0" applyNumberFormat="1" applyFont="1" applyFill="1" applyBorder="1" applyAlignment="1">
      <alignment horizontal="center" vertical="center"/>
    </xf>
    <xf numFmtId="166" fontId="15" fillId="7" borderId="25" xfId="0" applyNumberFormat="1" applyFont="1" applyFill="1" applyBorder="1" applyAlignment="1">
      <alignment horizontal="center" vertical="center"/>
    </xf>
    <xf numFmtId="168" fontId="15" fillId="7" borderId="25" xfId="0" applyNumberFormat="1" applyFont="1" applyFill="1" applyBorder="1" applyAlignment="1">
      <alignment horizontal="center" vertical="center"/>
    </xf>
    <xf numFmtId="0" fontId="21" fillId="7" borderId="0" xfId="0" applyFont="1" applyFill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1" fillId="0" borderId="12" xfId="0" applyFont="1" applyBorder="1" applyAlignment="1">
      <alignment horizontal="left"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49" fontId="20" fillId="0" borderId="12" xfId="0" applyNumberFormat="1" applyFont="1" applyBorder="1" applyAlignment="1">
      <alignment horizontal="left" vertical="top" wrapText="1"/>
    </xf>
    <xf numFmtId="49" fontId="20" fillId="0" borderId="13" xfId="0" applyNumberFormat="1" applyFont="1" applyBorder="1" applyAlignment="1">
      <alignment horizontal="left" vertical="top" wrapText="1"/>
    </xf>
    <xf numFmtId="49" fontId="20" fillId="0" borderId="14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17" fillId="0" borderId="0" xfId="3" quotePrefix="1" applyFont="1" applyBorder="1" applyAlignment="1">
      <alignment horizontal="center" vertical="center" wrapText="1"/>
    </xf>
    <xf numFmtId="0" fontId="19" fillId="0" borderId="0" xfId="9" quotePrefix="1" applyFont="1" applyAlignment="1">
      <alignment horizontal="left" vertical="top" wrapText="1"/>
    </xf>
    <xf numFmtId="0" fontId="19" fillId="0" borderId="6" xfId="9" quotePrefix="1" applyFont="1" applyBorder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21" fillId="4" borderId="8" xfId="0" applyFont="1" applyFill="1" applyBorder="1" applyAlignment="1">
      <alignment horizontal="left" vertical="center"/>
    </xf>
    <xf numFmtId="0" fontId="21" fillId="4" borderId="9" xfId="0" applyFont="1" applyFill="1" applyBorder="1" applyAlignment="1">
      <alignment horizontal="left" vertical="center"/>
    </xf>
    <xf numFmtId="0" fontId="21" fillId="4" borderId="1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23" fillId="0" borderId="26" xfId="0" applyFont="1" applyBorder="1" applyAlignment="1">
      <alignment horizontal="left" vertical="center" wrapText="1"/>
    </xf>
    <xf numFmtId="0" fontId="23" fillId="0" borderId="27" xfId="0" applyFont="1" applyBorder="1" applyAlignment="1">
      <alignment horizontal="left" vertical="center" wrapText="1"/>
    </xf>
    <xf numFmtId="0" fontId="23" fillId="7" borderId="23" xfId="0" applyFont="1" applyFill="1" applyBorder="1" applyAlignment="1">
      <alignment horizontal="left" vertical="center" wrapText="1"/>
    </xf>
    <xf numFmtId="0" fontId="23" fillId="7" borderId="3" xfId="0" applyFont="1" applyFill="1" applyBorder="1" applyAlignment="1">
      <alignment horizontal="left" vertical="center" wrapText="1"/>
    </xf>
    <xf numFmtId="0" fontId="23" fillId="7" borderId="4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5" fillId="7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5"/>
  <sheetViews>
    <sheetView view="pageBreakPreview" topLeftCell="A40" zoomScaleNormal="100" zoomScaleSheetLayoutView="100" workbookViewId="0">
      <selection activeCell="G45" sqref="G4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8" t="s">
        <v>92</v>
      </c>
      <c r="B1" s="178"/>
      <c r="C1" s="178"/>
      <c r="D1" s="178"/>
      <c r="E1" s="178"/>
      <c r="I1" s="3"/>
    </row>
    <row r="2" spans="1:9" ht="29.25" customHeight="1" x14ac:dyDescent="0.2">
      <c r="A2" s="177" t="s">
        <v>93</v>
      </c>
      <c r="B2" s="177"/>
      <c r="C2" s="177"/>
      <c r="D2" s="177"/>
      <c r="E2" s="177"/>
      <c r="I2" s="3"/>
    </row>
    <row r="3" spans="1:9" ht="14.25" x14ac:dyDescent="0.2">
      <c r="A3" s="21" t="s">
        <v>6</v>
      </c>
      <c r="B3" s="22"/>
      <c r="C3" s="22"/>
      <c r="D3" s="179" t="s">
        <v>7</v>
      </c>
      <c r="E3" s="179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ht="14.25" x14ac:dyDescent="0.2">
      <c r="A6" s="35" t="s">
        <v>8</v>
      </c>
      <c r="B6" s="39"/>
      <c r="C6" s="39"/>
      <c r="D6" s="39"/>
      <c r="E6" s="28"/>
      <c r="F6" s="3"/>
    </row>
    <row r="7" spans="1:9" ht="15" x14ac:dyDescent="0.2">
      <c r="A7" s="36" t="s">
        <v>55</v>
      </c>
      <c r="B7" s="40" t="s">
        <v>21</v>
      </c>
      <c r="C7" s="40" t="s">
        <v>11</v>
      </c>
      <c r="D7" s="40">
        <f>E7</f>
        <v>561.28</v>
      </c>
      <c r="E7" s="29">
        <v>561.28</v>
      </c>
      <c r="G7" s="18"/>
    </row>
    <row r="8" spans="1:9" ht="14.25" x14ac:dyDescent="0.2">
      <c r="A8" s="35" t="s">
        <v>38</v>
      </c>
      <c r="B8" s="39"/>
      <c r="C8" s="39"/>
      <c r="D8" s="39"/>
      <c r="E8" s="28"/>
      <c r="G8" s="18"/>
    </row>
    <row r="9" spans="1:9" ht="15" x14ac:dyDescent="0.2">
      <c r="A9" s="36" t="s">
        <v>56</v>
      </c>
      <c r="B9" s="40">
        <v>800</v>
      </c>
      <c r="C9" s="40" t="s">
        <v>12</v>
      </c>
      <c r="D9" s="40">
        <f>E9/B9</f>
        <v>3.95</v>
      </c>
      <c r="E9" s="29">
        <v>3160</v>
      </c>
      <c r="G9" s="18"/>
    </row>
    <row r="10" spans="1:9" ht="15" x14ac:dyDescent="0.2">
      <c r="A10" s="36" t="s">
        <v>57</v>
      </c>
      <c r="B10" s="40">
        <v>5</v>
      </c>
      <c r="C10" s="40" t="s">
        <v>58</v>
      </c>
      <c r="D10" s="40">
        <f t="shared" ref="D10:D14" si="0">E10/B10</f>
        <v>1741.8740000000003</v>
      </c>
      <c r="E10" s="29">
        <v>8709.3700000000008</v>
      </c>
      <c r="G10" s="18"/>
    </row>
    <row r="11" spans="1:9" ht="15" x14ac:dyDescent="0.2">
      <c r="A11" s="36" t="s">
        <v>94</v>
      </c>
      <c r="B11" s="40">
        <v>0.05</v>
      </c>
      <c r="C11" s="40" t="s">
        <v>85</v>
      </c>
      <c r="D11" s="40">
        <f t="shared" si="0"/>
        <v>17763.8</v>
      </c>
      <c r="E11" s="29">
        <v>888.19</v>
      </c>
      <c r="G11" s="18"/>
    </row>
    <row r="12" spans="1:9" ht="15" x14ac:dyDescent="0.2">
      <c r="A12" s="36" t="s">
        <v>95</v>
      </c>
      <c r="B12" s="40">
        <v>10</v>
      </c>
      <c r="C12" s="40" t="s">
        <v>12</v>
      </c>
      <c r="D12" s="40">
        <f t="shared" si="0"/>
        <v>6.0750000000000002</v>
      </c>
      <c r="E12" s="29">
        <v>60.75</v>
      </c>
      <c r="G12" s="18"/>
    </row>
    <row r="13" spans="1:9" ht="30" x14ac:dyDescent="0.2">
      <c r="A13" s="36" t="s">
        <v>96</v>
      </c>
      <c r="B13" s="40">
        <v>0.01</v>
      </c>
      <c r="C13" s="40" t="s">
        <v>17</v>
      </c>
      <c r="D13" s="40">
        <f t="shared" si="0"/>
        <v>9094</v>
      </c>
      <c r="E13" s="29">
        <v>90.94</v>
      </c>
      <c r="G13" s="18"/>
    </row>
    <row r="14" spans="1:9" ht="30" x14ac:dyDescent="0.2">
      <c r="A14" s="36" t="s">
        <v>97</v>
      </c>
      <c r="B14" s="40">
        <v>0.02</v>
      </c>
      <c r="C14" s="40" t="s">
        <v>85</v>
      </c>
      <c r="D14" s="40">
        <f t="shared" si="0"/>
        <v>46359</v>
      </c>
      <c r="E14" s="29">
        <v>927.18</v>
      </c>
      <c r="G14" s="18"/>
    </row>
    <row r="15" spans="1:9" ht="14.25" x14ac:dyDescent="0.2">
      <c r="A15" s="37" t="s">
        <v>54</v>
      </c>
      <c r="B15" s="41"/>
      <c r="C15" s="41"/>
      <c r="D15" s="41"/>
      <c r="E15" s="38"/>
      <c r="G15" s="18"/>
    </row>
    <row r="16" spans="1:9" ht="30" x14ac:dyDescent="0.2">
      <c r="A16" s="36" t="s">
        <v>59</v>
      </c>
      <c r="B16" s="40" t="s">
        <v>21</v>
      </c>
      <c r="C16" s="40" t="s">
        <v>11</v>
      </c>
      <c r="D16" s="40">
        <f>E16</f>
        <v>8635</v>
      </c>
      <c r="E16" s="29">
        <v>8635</v>
      </c>
      <c r="G16" s="18"/>
    </row>
    <row r="17" spans="1:7" ht="14.25" x14ac:dyDescent="0.2">
      <c r="A17" s="37" t="s">
        <v>39</v>
      </c>
      <c r="B17" s="41"/>
      <c r="C17" s="41"/>
      <c r="D17" s="41"/>
      <c r="E17" s="38"/>
      <c r="G17" s="18"/>
    </row>
    <row r="18" spans="1:7" ht="30" x14ac:dyDescent="0.2">
      <c r="A18" s="36" t="s">
        <v>60</v>
      </c>
      <c r="B18" s="40" t="s">
        <v>23</v>
      </c>
      <c r="C18" s="40" t="s">
        <v>11</v>
      </c>
      <c r="D18" s="40">
        <f>E18</f>
        <v>698.99</v>
      </c>
      <c r="E18" s="29">
        <v>698.99</v>
      </c>
      <c r="G18" s="18"/>
    </row>
    <row r="19" spans="1:7" ht="14.25" x14ac:dyDescent="0.2">
      <c r="A19" s="37" t="s">
        <v>40</v>
      </c>
      <c r="B19" s="41"/>
      <c r="C19" s="41"/>
      <c r="D19" s="41"/>
      <c r="E19" s="38"/>
      <c r="G19" s="18"/>
    </row>
    <row r="20" spans="1:7" ht="15" x14ac:dyDescent="0.2">
      <c r="A20" s="36" t="s">
        <v>61</v>
      </c>
      <c r="B20" s="40">
        <v>1</v>
      </c>
      <c r="C20" s="40" t="s">
        <v>14</v>
      </c>
      <c r="D20" s="40">
        <f t="shared" ref="D20:D33" si="1">E20/B20</f>
        <v>796.94</v>
      </c>
      <c r="E20" s="29">
        <v>796.94</v>
      </c>
      <c r="G20" s="18"/>
    </row>
    <row r="21" spans="1:7" ht="15" x14ac:dyDescent="0.2">
      <c r="A21" s="36" t="s">
        <v>62</v>
      </c>
      <c r="B21" s="40">
        <v>7.0000000000000007E-2</v>
      </c>
      <c r="C21" s="40" t="s">
        <v>15</v>
      </c>
      <c r="D21" s="40">
        <f t="shared" si="1"/>
        <v>3731</v>
      </c>
      <c r="E21" s="29">
        <v>261.17</v>
      </c>
      <c r="G21" s="18"/>
    </row>
    <row r="22" spans="1:7" ht="30" x14ac:dyDescent="0.2">
      <c r="A22" s="36" t="s">
        <v>98</v>
      </c>
      <c r="B22" s="40">
        <v>0.54</v>
      </c>
      <c r="C22" s="40" t="s">
        <v>16</v>
      </c>
      <c r="D22" s="40">
        <f t="shared" si="1"/>
        <v>1416.8888888888889</v>
      </c>
      <c r="E22" s="29">
        <v>765.12</v>
      </c>
      <c r="G22" s="18"/>
    </row>
    <row r="23" spans="1:7" ht="45" x14ac:dyDescent="0.2">
      <c r="A23" s="36" t="s">
        <v>63</v>
      </c>
      <c r="B23" s="40">
        <v>4.5999999999999999E-2</v>
      </c>
      <c r="C23" s="40" t="s">
        <v>16</v>
      </c>
      <c r="D23" s="40">
        <f t="shared" si="1"/>
        <v>1550</v>
      </c>
      <c r="E23" s="29">
        <v>71.3</v>
      </c>
      <c r="G23" s="18"/>
    </row>
    <row r="24" spans="1:7" ht="30" x14ac:dyDescent="0.2">
      <c r="A24" s="36" t="s">
        <v>64</v>
      </c>
      <c r="B24" s="40">
        <v>0.32</v>
      </c>
      <c r="C24" s="40" t="s">
        <v>16</v>
      </c>
      <c r="D24" s="40">
        <f t="shared" si="1"/>
        <v>1559.0625</v>
      </c>
      <c r="E24" s="29">
        <v>498.9</v>
      </c>
      <c r="G24" s="18"/>
    </row>
    <row r="25" spans="1:7" ht="15" x14ac:dyDescent="0.2">
      <c r="A25" s="36" t="s">
        <v>65</v>
      </c>
      <c r="B25" s="40">
        <v>0.02</v>
      </c>
      <c r="C25" s="40" t="s">
        <v>17</v>
      </c>
      <c r="D25" s="40">
        <f t="shared" si="1"/>
        <v>22494.5</v>
      </c>
      <c r="E25" s="29">
        <v>449.89</v>
      </c>
      <c r="G25" s="18"/>
    </row>
    <row r="26" spans="1:7" ht="30" x14ac:dyDescent="0.2">
      <c r="A26" s="36" t="s">
        <v>66</v>
      </c>
      <c r="B26" s="40">
        <v>1</v>
      </c>
      <c r="C26" s="40" t="s">
        <v>14</v>
      </c>
      <c r="D26" s="40">
        <f t="shared" si="1"/>
        <v>384.58</v>
      </c>
      <c r="E26" s="29">
        <v>384.58</v>
      </c>
      <c r="G26" s="18"/>
    </row>
    <row r="27" spans="1:7" ht="15" x14ac:dyDescent="0.2">
      <c r="A27" s="36" t="s">
        <v>67</v>
      </c>
      <c r="B27" s="40">
        <v>5.5E-2</v>
      </c>
      <c r="C27" s="40" t="s">
        <v>15</v>
      </c>
      <c r="D27" s="40">
        <f t="shared" si="1"/>
        <v>13830.727272727274</v>
      </c>
      <c r="E27" s="29">
        <v>760.69</v>
      </c>
      <c r="G27" s="18"/>
    </row>
    <row r="28" spans="1:7" ht="15" x14ac:dyDescent="0.2">
      <c r="A28" s="36" t="s">
        <v>81</v>
      </c>
      <c r="B28" s="40">
        <v>0.08</v>
      </c>
      <c r="C28" s="40" t="s">
        <v>15</v>
      </c>
      <c r="D28" s="40">
        <f t="shared" si="1"/>
        <v>41907.75</v>
      </c>
      <c r="E28" s="29">
        <v>3352.62</v>
      </c>
      <c r="G28" s="18"/>
    </row>
    <row r="29" spans="1:7" ht="30" x14ac:dyDescent="0.2">
      <c r="A29" s="36" t="s">
        <v>68</v>
      </c>
      <c r="B29" s="40">
        <v>4</v>
      </c>
      <c r="C29" s="40" t="s">
        <v>18</v>
      </c>
      <c r="D29" s="40">
        <f t="shared" si="1"/>
        <v>160.43</v>
      </c>
      <c r="E29" s="29">
        <v>641.72</v>
      </c>
      <c r="G29" s="18"/>
    </row>
    <row r="30" spans="1:7" ht="15" x14ac:dyDescent="0.2">
      <c r="A30" s="36" t="s">
        <v>69</v>
      </c>
      <c r="B30" s="40">
        <v>1</v>
      </c>
      <c r="C30" s="40" t="s">
        <v>13</v>
      </c>
      <c r="D30" s="40">
        <f t="shared" si="1"/>
        <v>2918.24</v>
      </c>
      <c r="E30" s="29">
        <v>2918.24</v>
      </c>
      <c r="G30" s="18"/>
    </row>
    <row r="31" spans="1:7" ht="15" x14ac:dyDescent="0.2">
      <c r="A31" s="36" t="s">
        <v>82</v>
      </c>
      <c r="B31" s="40">
        <v>1</v>
      </c>
      <c r="C31" s="40" t="s">
        <v>13</v>
      </c>
      <c r="D31" s="40">
        <f t="shared" si="1"/>
        <v>387.91</v>
      </c>
      <c r="E31" s="29">
        <v>387.91</v>
      </c>
      <c r="G31" s="18"/>
    </row>
    <row r="32" spans="1:7" ht="30" x14ac:dyDescent="0.2">
      <c r="A32" s="36" t="s">
        <v>70</v>
      </c>
      <c r="B32" s="40">
        <v>1</v>
      </c>
      <c r="C32" s="40" t="s">
        <v>19</v>
      </c>
      <c r="D32" s="40">
        <f t="shared" si="1"/>
        <v>438.91</v>
      </c>
      <c r="E32" s="29">
        <v>438.91</v>
      </c>
      <c r="G32" s="18"/>
    </row>
    <row r="33" spans="1:7" ht="15" x14ac:dyDescent="0.2">
      <c r="A33" s="36" t="s">
        <v>71</v>
      </c>
      <c r="B33" s="40">
        <v>20</v>
      </c>
      <c r="C33" s="40" t="s">
        <v>19</v>
      </c>
      <c r="D33" s="40">
        <f t="shared" si="1"/>
        <v>236.529</v>
      </c>
      <c r="E33" s="29">
        <v>4730.58</v>
      </c>
      <c r="G33" s="18"/>
    </row>
    <row r="34" spans="1:7" ht="14.25" x14ac:dyDescent="0.2">
      <c r="A34" s="37" t="s">
        <v>41</v>
      </c>
      <c r="B34" s="41"/>
      <c r="C34" s="41"/>
      <c r="D34" s="41"/>
      <c r="E34" s="38"/>
      <c r="G34" s="18"/>
    </row>
    <row r="35" spans="1:7" ht="30" x14ac:dyDescent="0.2">
      <c r="A35" s="36" t="s">
        <v>72</v>
      </c>
      <c r="B35" s="40">
        <v>0.307</v>
      </c>
      <c r="C35" s="40" t="s">
        <v>16</v>
      </c>
      <c r="D35" s="40">
        <f t="shared" ref="D35:D38" si="2">E35/B35</f>
        <v>1557.1009771986969</v>
      </c>
      <c r="E35" s="29">
        <v>478.03</v>
      </c>
      <c r="G35" s="18"/>
    </row>
    <row r="36" spans="1:7" ht="30" x14ac:dyDescent="0.2">
      <c r="A36" s="36" t="s">
        <v>64</v>
      </c>
      <c r="B36" s="40">
        <v>0.34</v>
      </c>
      <c r="C36" s="40" t="s">
        <v>16</v>
      </c>
      <c r="D36" s="40">
        <f t="shared" si="2"/>
        <v>1613.8529411764705</v>
      </c>
      <c r="E36" s="29">
        <v>548.71</v>
      </c>
      <c r="G36" s="18"/>
    </row>
    <row r="37" spans="1:7" ht="30" x14ac:dyDescent="0.2">
      <c r="A37" s="36" t="s">
        <v>83</v>
      </c>
      <c r="B37" s="40">
        <v>10</v>
      </c>
      <c r="C37" s="40" t="s">
        <v>84</v>
      </c>
      <c r="D37" s="40">
        <f t="shared" si="2"/>
        <v>40.47</v>
      </c>
      <c r="E37" s="29">
        <v>404.7</v>
      </c>
      <c r="G37" s="18"/>
    </row>
    <row r="38" spans="1:7" ht="30" x14ac:dyDescent="0.2">
      <c r="A38" s="36" t="s">
        <v>99</v>
      </c>
      <c r="B38" s="40">
        <v>30</v>
      </c>
      <c r="C38" s="40" t="s">
        <v>73</v>
      </c>
      <c r="D38" s="40">
        <f t="shared" si="2"/>
        <v>31.294666666666668</v>
      </c>
      <c r="E38" s="29">
        <v>938.84</v>
      </c>
      <c r="G38" s="18"/>
    </row>
    <row r="39" spans="1:7" ht="14.25" x14ac:dyDescent="0.2">
      <c r="A39" s="37" t="s">
        <v>42</v>
      </c>
      <c r="B39" s="41"/>
      <c r="C39" s="41"/>
      <c r="D39" s="41"/>
      <c r="E39" s="38"/>
      <c r="G39" s="18"/>
    </row>
    <row r="40" spans="1:7" ht="15" x14ac:dyDescent="0.2">
      <c r="A40" s="36" t="s">
        <v>74</v>
      </c>
      <c r="B40" s="40">
        <v>2</v>
      </c>
      <c r="C40" s="40" t="s">
        <v>13</v>
      </c>
      <c r="D40" s="40">
        <f t="shared" ref="D40" si="3">E40/B40</f>
        <v>936.9</v>
      </c>
      <c r="E40" s="29">
        <v>1873.8</v>
      </c>
      <c r="G40" s="18"/>
    </row>
    <row r="41" spans="1:7" ht="14.25" x14ac:dyDescent="0.2">
      <c r="A41" s="37" t="s">
        <v>43</v>
      </c>
      <c r="B41" s="41"/>
      <c r="C41" s="41"/>
      <c r="D41" s="41"/>
      <c r="E41" s="38"/>
      <c r="G41" s="18"/>
    </row>
    <row r="42" spans="1:7" ht="45" x14ac:dyDescent="0.2">
      <c r="A42" s="36" t="s">
        <v>100</v>
      </c>
      <c r="B42" s="40">
        <v>2.1999999999999999E-2</v>
      </c>
      <c r="C42" s="40" t="s">
        <v>85</v>
      </c>
      <c r="D42" s="40">
        <f t="shared" ref="D42:D48" si="4">E42/B42</f>
        <v>3021.818181818182</v>
      </c>
      <c r="E42" s="29">
        <v>66.48</v>
      </c>
      <c r="G42" s="18"/>
    </row>
    <row r="43" spans="1:7" ht="30" x14ac:dyDescent="0.2">
      <c r="A43" s="36" t="s">
        <v>101</v>
      </c>
      <c r="B43" s="40">
        <v>2</v>
      </c>
      <c r="C43" s="40" t="s">
        <v>12</v>
      </c>
      <c r="D43" s="40">
        <f t="shared" si="4"/>
        <v>323.20999999999998</v>
      </c>
      <c r="E43" s="29">
        <v>646.41999999999996</v>
      </c>
      <c r="G43" s="18"/>
    </row>
    <row r="44" spans="1:7" ht="45" x14ac:dyDescent="0.2">
      <c r="A44" s="36" t="s">
        <v>102</v>
      </c>
      <c r="B44" s="40">
        <v>6.0000000000000001E-3</v>
      </c>
      <c r="C44" s="40" t="s">
        <v>85</v>
      </c>
      <c r="D44" s="40">
        <f t="shared" si="4"/>
        <v>275276.66666666669</v>
      </c>
      <c r="E44" s="29">
        <v>1651.66</v>
      </c>
      <c r="G44" s="18"/>
    </row>
    <row r="45" spans="1:7" ht="45" x14ac:dyDescent="0.2">
      <c r="A45" s="36" t="s">
        <v>103</v>
      </c>
      <c r="B45" s="40">
        <v>1.6E-2</v>
      </c>
      <c r="C45" s="40" t="s">
        <v>85</v>
      </c>
      <c r="D45" s="40">
        <f t="shared" si="4"/>
        <v>165543.74999999997</v>
      </c>
      <c r="E45" s="29">
        <v>2648.7</v>
      </c>
      <c r="G45" s="18"/>
    </row>
    <row r="46" spans="1:7" ht="15" x14ac:dyDescent="0.2">
      <c r="A46" s="36" t="s">
        <v>86</v>
      </c>
      <c r="B46" s="40">
        <v>0.02</v>
      </c>
      <c r="C46" s="40" t="s">
        <v>87</v>
      </c>
      <c r="D46" s="40">
        <f t="shared" si="4"/>
        <v>29513</v>
      </c>
      <c r="E46" s="29">
        <v>590.26</v>
      </c>
      <c r="G46" s="18"/>
    </row>
    <row r="47" spans="1:7" ht="30" x14ac:dyDescent="0.2">
      <c r="A47" s="36" t="s">
        <v>88</v>
      </c>
      <c r="B47" s="40">
        <v>0.02</v>
      </c>
      <c r="C47" s="40" t="s">
        <v>17</v>
      </c>
      <c r="D47" s="40">
        <f t="shared" si="4"/>
        <v>43431</v>
      </c>
      <c r="E47" s="29">
        <v>868.62</v>
      </c>
      <c r="G47" s="18"/>
    </row>
    <row r="48" spans="1:7" ht="45" x14ac:dyDescent="0.2">
      <c r="A48" s="36" t="s">
        <v>104</v>
      </c>
      <c r="B48" s="40">
        <v>6.0000000000000001E-3</v>
      </c>
      <c r="C48" s="40" t="s">
        <v>85</v>
      </c>
      <c r="D48" s="40">
        <f t="shared" si="4"/>
        <v>84676.666666666672</v>
      </c>
      <c r="E48" s="29">
        <v>508.06</v>
      </c>
      <c r="G48" s="18"/>
    </row>
    <row r="49" spans="1:7" ht="14.25" x14ac:dyDescent="0.2">
      <c r="A49" s="37" t="s">
        <v>44</v>
      </c>
      <c r="B49" s="41"/>
      <c r="C49" s="41"/>
      <c r="D49" s="41"/>
      <c r="E49" s="38"/>
      <c r="G49" s="18"/>
    </row>
    <row r="50" spans="1:7" ht="15" x14ac:dyDescent="0.2">
      <c r="A50" s="36" t="s">
        <v>75</v>
      </c>
      <c r="B50" s="40" t="s">
        <v>22</v>
      </c>
      <c r="C50" s="40" t="s">
        <v>11</v>
      </c>
      <c r="D50" s="40">
        <f t="shared" ref="D50:D51" si="5">E50</f>
        <v>2000</v>
      </c>
      <c r="E50" s="29">
        <v>2000</v>
      </c>
      <c r="G50" s="18"/>
    </row>
    <row r="51" spans="1:7" ht="15" x14ac:dyDescent="0.2">
      <c r="A51" s="36" t="s">
        <v>76</v>
      </c>
      <c r="B51" s="40" t="s">
        <v>22</v>
      </c>
      <c r="C51" s="40" t="s">
        <v>11</v>
      </c>
      <c r="D51" s="40">
        <f t="shared" si="5"/>
        <v>3500</v>
      </c>
      <c r="E51" s="29">
        <v>3500</v>
      </c>
      <c r="G51" s="18"/>
    </row>
    <row r="52" spans="1:7" ht="14.25" x14ac:dyDescent="0.2">
      <c r="A52" s="37" t="s">
        <v>9</v>
      </c>
      <c r="B52" s="41"/>
      <c r="C52" s="41"/>
      <c r="D52" s="41"/>
      <c r="E52" s="38"/>
      <c r="G52" s="18"/>
    </row>
    <row r="53" spans="1:7" ht="15" x14ac:dyDescent="0.2">
      <c r="A53" s="36" t="s">
        <v>77</v>
      </c>
      <c r="B53" s="40" t="s">
        <v>24</v>
      </c>
      <c r="C53" s="40" t="s">
        <v>12</v>
      </c>
      <c r="D53" s="40">
        <f>E53</f>
        <v>16665.55</v>
      </c>
      <c r="E53" s="29">
        <v>16665.55</v>
      </c>
      <c r="G53" s="18"/>
    </row>
    <row r="54" spans="1:7" ht="14.25" x14ac:dyDescent="0.2">
      <c r="A54" s="37" t="s">
        <v>91</v>
      </c>
      <c r="B54" s="41"/>
      <c r="C54" s="41"/>
      <c r="D54" s="41"/>
      <c r="E54" s="38"/>
      <c r="G54" s="18"/>
    </row>
    <row r="55" spans="1:7" ht="15" x14ac:dyDescent="0.2">
      <c r="A55" s="36" t="s">
        <v>105</v>
      </c>
      <c r="B55" s="40">
        <v>91.2</v>
      </c>
      <c r="C55" s="40" t="s">
        <v>12</v>
      </c>
      <c r="D55" s="40">
        <f t="shared" ref="D55:D56" si="6">E55/B55</f>
        <v>7.05</v>
      </c>
      <c r="E55" s="29">
        <v>642.96</v>
      </c>
      <c r="G55" s="18"/>
    </row>
    <row r="56" spans="1:7" ht="15" x14ac:dyDescent="0.2">
      <c r="A56" s="36" t="s">
        <v>106</v>
      </c>
      <c r="B56" s="40">
        <v>261.7</v>
      </c>
      <c r="C56" s="40" t="s">
        <v>12</v>
      </c>
      <c r="D56" s="40">
        <f t="shared" si="6"/>
        <v>1.3599923576614446</v>
      </c>
      <c r="E56" s="29">
        <v>355.91</v>
      </c>
      <c r="G56" s="18"/>
    </row>
    <row r="57" spans="1:7" ht="14.25" x14ac:dyDescent="0.2">
      <c r="A57" s="37" t="s">
        <v>10</v>
      </c>
      <c r="B57" s="41"/>
      <c r="C57" s="41"/>
      <c r="D57" s="41"/>
      <c r="E57" s="38"/>
      <c r="G57" s="18"/>
    </row>
    <row r="58" spans="1:7" ht="15" x14ac:dyDescent="0.2">
      <c r="A58" s="36" t="s">
        <v>78</v>
      </c>
      <c r="B58" s="40" t="s">
        <v>21</v>
      </c>
      <c r="C58" s="40" t="s">
        <v>11</v>
      </c>
      <c r="D58" s="40">
        <f>E58</f>
        <v>6668.3</v>
      </c>
      <c r="E58" s="29">
        <v>6668.3</v>
      </c>
      <c r="G58" s="18"/>
    </row>
    <row r="59" spans="1:7" ht="14.25" x14ac:dyDescent="0.2">
      <c r="A59" s="24" t="s">
        <v>25</v>
      </c>
      <c r="B59" s="25"/>
      <c r="C59" s="24"/>
      <c r="D59" s="26"/>
      <c r="E59" s="27">
        <f>SUM(E7:E58)</f>
        <v>81247.270000000019</v>
      </c>
    </row>
    <row r="61" spans="1:7" ht="15" x14ac:dyDescent="0.2">
      <c r="A61" s="180" t="s">
        <v>31</v>
      </c>
      <c r="B61" s="180"/>
      <c r="C61" s="180"/>
      <c r="D61" s="180"/>
      <c r="E61" s="180"/>
    </row>
    <row r="62" spans="1:7" ht="15" x14ac:dyDescent="0.2">
      <c r="A62" s="180" t="s">
        <v>107</v>
      </c>
      <c r="B62" s="180"/>
      <c r="C62" s="180"/>
      <c r="D62" s="180"/>
      <c r="E62" s="180"/>
    </row>
    <row r="63" spans="1:7" ht="15" x14ac:dyDescent="0.2">
      <c r="A63" s="180" t="s">
        <v>32</v>
      </c>
      <c r="B63" s="180"/>
      <c r="C63" s="180"/>
      <c r="D63" s="180"/>
      <c r="E63" s="180"/>
    </row>
    <row r="64" spans="1:7" ht="15" x14ac:dyDescent="0.2">
      <c r="A64" s="180" t="s">
        <v>33</v>
      </c>
      <c r="B64" s="180"/>
      <c r="C64" s="180"/>
      <c r="D64" s="180"/>
      <c r="E64" s="180"/>
    </row>
    <row r="65" spans="1:5" ht="15" x14ac:dyDescent="0.2">
      <c r="A65" s="183" t="s">
        <v>79</v>
      </c>
      <c r="B65" s="183"/>
      <c r="C65" s="183"/>
      <c r="D65" s="183"/>
      <c r="E65" s="183"/>
    </row>
    <row r="66" spans="1:5" ht="15" x14ac:dyDescent="0.2">
      <c r="A66" s="183" t="s">
        <v>80</v>
      </c>
      <c r="B66" s="183"/>
      <c r="C66" s="183"/>
      <c r="D66" s="183"/>
      <c r="E66" s="183"/>
    </row>
    <row r="67" spans="1:5" ht="15" x14ac:dyDescent="0.2">
      <c r="A67" s="19"/>
      <c r="B67" s="19"/>
      <c r="C67" s="19"/>
      <c r="D67" s="19"/>
      <c r="E67" s="19"/>
    </row>
    <row r="68" spans="1:5" ht="15" x14ac:dyDescent="0.25">
      <c r="A68" s="5" t="s">
        <v>26</v>
      </c>
      <c r="B68" s="2"/>
      <c r="C68" s="2"/>
      <c r="D68" s="2"/>
      <c r="E68" s="2"/>
    </row>
    <row r="69" spans="1:5" ht="15" x14ac:dyDescent="0.25">
      <c r="A69" s="5"/>
      <c r="B69" s="2"/>
      <c r="C69" s="2"/>
      <c r="D69" s="2"/>
      <c r="E69" s="2"/>
    </row>
    <row r="70" spans="1:5" ht="15" x14ac:dyDescent="0.2">
      <c r="A70" s="184" t="s">
        <v>51</v>
      </c>
      <c r="B70" s="184"/>
      <c r="C70" s="182" t="s">
        <v>30</v>
      </c>
      <c r="D70" s="182"/>
      <c r="E70" s="4"/>
    </row>
    <row r="71" spans="1:5" ht="15" x14ac:dyDescent="0.25">
      <c r="A71" s="182" t="s">
        <v>52</v>
      </c>
      <c r="B71" s="182"/>
      <c r="C71" s="181" t="s">
        <v>27</v>
      </c>
      <c r="D71" s="181"/>
      <c r="E71" s="2"/>
    </row>
    <row r="72" spans="1:5" ht="15" x14ac:dyDescent="0.25">
      <c r="A72" s="5"/>
      <c r="B72" s="2"/>
      <c r="C72" s="2"/>
      <c r="D72" s="2"/>
      <c r="E72" s="2"/>
    </row>
    <row r="73" spans="1:5" ht="15" x14ac:dyDescent="0.25">
      <c r="A73" s="184" t="s">
        <v>29</v>
      </c>
      <c r="B73" s="184"/>
      <c r="C73" s="182" t="s">
        <v>30</v>
      </c>
      <c r="D73" s="182"/>
      <c r="E73" s="2"/>
    </row>
    <row r="74" spans="1:5" ht="15" x14ac:dyDescent="0.25">
      <c r="A74" s="13" t="s">
        <v>28</v>
      </c>
      <c r="B74" s="4"/>
      <c r="C74" s="181" t="s">
        <v>27</v>
      </c>
      <c r="D74" s="181"/>
      <c r="E74" s="2"/>
    </row>
    <row r="75" spans="1:5" ht="15" x14ac:dyDescent="0.25">
      <c r="A75" s="2"/>
      <c r="B75" s="2"/>
      <c r="C75" s="2"/>
      <c r="D75" s="2"/>
      <c r="E75" s="2"/>
    </row>
  </sheetData>
  <mergeCells count="16">
    <mergeCell ref="A2:E2"/>
    <mergeCell ref="A1:E1"/>
    <mergeCell ref="D3:E3"/>
    <mergeCell ref="A61:E61"/>
    <mergeCell ref="C74:D74"/>
    <mergeCell ref="C71:D71"/>
    <mergeCell ref="C70:D70"/>
    <mergeCell ref="C73:D73"/>
    <mergeCell ref="A62:E62"/>
    <mergeCell ref="A63:E63"/>
    <mergeCell ref="A64:E64"/>
    <mergeCell ref="A66:E66"/>
    <mergeCell ref="A71:B71"/>
    <mergeCell ref="A65:E65"/>
    <mergeCell ref="A70:B70"/>
    <mergeCell ref="A73:B7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0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view="pageBreakPreview" zoomScale="90" zoomScaleNormal="100" zoomScaleSheetLayoutView="90" workbookViewId="0">
      <selection activeCell="A22" sqref="A22:D22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6" t="s">
        <v>89</v>
      </c>
      <c r="B1" s="6"/>
      <c r="C1" s="6"/>
      <c r="D1" s="6"/>
    </row>
    <row r="2" spans="1:4" x14ac:dyDescent="0.25">
      <c r="A2" s="7"/>
      <c r="B2" s="7"/>
      <c r="C2" s="7"/>
      <c r="D2" s="7"/>
    </row>
    <row r="3" spans="1:4" x14ac:dyDescent="0.25">
      <c r="A3" s="8" t="s">
        <v>50</v>
      </c>
      <c r="B3" s="9"/>
      <c r="C3" s="189"/>
      <c r="D3" s="189"/>
    </row>
    <row r="4" spans="1:4" x14ac:dyDescent="0.25">
      <c r="A4" s="8"/>
      <c r="B4" s="9"/>
      <c r="C4" s="12"/>
      <c r="D4" s="12"/>
    </row>
    <row r="5" spans="1:4" ht="16.5" customHeight="1" x14ac:dyDescent="0.25">
      <c r="A5" s="30" t="s">
        <v>34</v>
      </c>
      <c r="B5" s="30" t="s">
        <v>35</v>
      </c>
      <c r="C5" s="31" t="s">
        <v>36</v>
      </c>
      <c r="D5" s="31" t="s">
        <v>37</v>
      </c>
    </row>
    <row r="6" spans="1:4" x14ac:dyDescent="0.25">
      <c r="A6" s="20" t="s">
        <v>49</v>
      </c>
      <c r="B6" s="32" t="s">
        <v>20</v>
      </c>
      <c r="C6" s="32">
        <v>46165.79</v>
      </c>
      <c r="D6" s="32">
        <v>35404.5</v>
      </c>
    </row>
    <row r="7" spans="1:4" x14ac:dyDescent="0.25">
      <c r="A7" s="20" t="s">
        <v>53</v>
      </c>
      <c r="B7" s="32" t="s">
        <v>20</v>
      </c>
      <c r="C7" s="32">
        <v>20517.2</v>
      </c>
      <c r="D7" s="32">
        <v>7021.07</v>
      </c>
    </row>
    <row r="8" spans="1:4" x14ac:dyDescent="0.25">
      <c r="A8" s="20" t="s">
        <v>8</v>
      </c>
      <c r="B8" s="32">
        <f>Акт!E7</f>
        <v>561.28</v>
      </c>
      <c r="C8" s="32" t="s">
        <v>20</v>
      </c>
      <c r="D8" s="32" t="s">
        <v>20</v>
      </c>
    </row>
    <row r="9" spans="1:4" x14ac:dyDescent="0.25">
      <c r="A9" s="20" t="s">
        <v>38</v>
      </c>
      <c r="B9" s="32">
        <f>SUM(Акт!E9:E14)</f>
        <v>13836.430000000002</v>
      </c>
      <c r="C9" s="32" t="s">
        <v>20</v>
      </c>
      <c r="D9" s="32" t="s">
        <v>20</v>
      </c>
    </row>
    <row r="10" spans="1:4" x14ac:dyDescent="0.25">
      <c r="A10" s="20" t="s">
        <v>54</v>
      </c>
      <c r="B10" s="32">
        <f>Акт!E16</f>
        <v>8635</v>
      </c>
      <c r="C10" s="32" t="s">
        <v>20</v>
      </c>
      <c r="D10" s="32" t="s">
        <v>20</v>
      </c>
    </row>
    <row r="11" spans="1:4" ht="25.5" x14ac:dyDescent="0.25">
      <c r="A11" s="20" t="s">
        <v>39</v>
      </c>
      <c r="B11" s="32">
        <f>Акт!E18</f>
        <v>698.99</v>
      </c>
      <c r="C11" s="32" t="s">
        <v>20</v>
      </c>
      <c r="D11" s="32" t="s">
        <v>20</v>
      </c>
    </row>
    <row r="12" spans="1:4" x14ac:dyDescent="0.25">
      <c r="A12" s="20" t="s">
        <v>40</v>
      </c>
      <c r="B12" s="32">
        <f>SUM(Акт!E20:E33)</f>
        <v>16458.57</v>
      </c>
      <c r="C12" s="32" t="s">
        <v>20</v>
      </c>
      <c r="D12" s="32" t="s">
        <v>20</v>
      </c>
    </row>
    <row r="13" spans="1:4" x14ac:dyDescent="0.25">
      <c r="A13" s="20" t="s">
        <v>41</v>
      </c>
      <c r="B13" s="32">
        <f>SUM(Акт!E35:E38)</f>
        <v>2370.2800000000002</v>
      </c>
      <c r="C13" s="32" t="s">
        <v>20</v>
      </c>
      <c r="D13" s="32" t="s">
        <v>20</v>
      </c>
    </row>
    <row r="14" spans="1:4" x14ac:dyDescent="0.25">
      <c r="A14" s="20" t="s">
        <v>42</v>
      </c>
      <c r="B14" s="32">
        <f>Акт!E40</f>
        <v>1873.8</v>
      </c>
      <c r="C14" s="32" t="s">
        <v>20</v>
      </c>
      <c r="D14" s="32" t="s">
        <v>20</v>
      </c>
    </row>
    <row r="15" spans="1:4" x14ac:dyDescent="0.25">
      <c r="A15" s="20" t="s">
        <v>43</v>
      </c>
      <c r="B15" s="32">
        <f>SUM(Акт!E42:E48)</f>
        <v>6980.2000000000007</v>
      </c>
      <c r="C15" s="32" t="s">
        <v>20</v>
      </c>
      <c r="D15" s="32" t="s">
        <v>20</v>
      </c>
    </row>
    <row r="16" spans="1:4" x14ac:dyDescent="0.25">
      <c r="A16" s="20" t="s">
        <v>44</v>
      </c>
      <c r="B16" s="32">
        <f>SUM(Акт!E50:E51)</f>
        <v>5500</v>
      </c>
      <c r="C16" s="32" t="s">
        <v>20</v>
      </c>
      <c r="D16" s="32" t="s">
        <v>20</v>
      </c>
    </row>
    <row r="17" spans="1:5" x14ac:dyDescent="0.25">
      <c r="A17" s="20" t="s">
        <v>9</v>
      </c>
      <c r="B17" s="32">
        <f>Акт!E53</f>
        <v>16665.55</v>
      </c>
      <c r="C17" s="32" t="s">
        <v>20</v>
      </c>
      <c r="D17" s="32" t="s">
        <v>20</v>
      </c>
    </row>
    <row r="18" spans="1:5" x14ac:dyDescent="0.25">
      <c r="A18" s="20" t="s">
        <v>91</v>
      </c>
      <c r="B18" s="32">
        <f>SUM(Акт!E55:E56)</f>
        <v>998.87000000000012</v>
      </c>
      <c r="C18" s="32" t="s">
        <v>20</v>
      </c>
      <c r="D18" s="32" t="s">
        <v>20</v>
      </c>
    </row>
    <row r="19" spans="1:5" x14ac:dyDescent="0.25">
      <c r="A19" s="20" t="s">
        <v>10</v>
      </c>
      <c r="B19" s="32">
        <f>Акт!E58</f>
        <v>6668.3</v>
      </c>
      <c r="C19" s="32" t="s">
        <v>20</v>
      </c>
      <c r="D19" s="32" t="s">
        <v>20</v>
      </c>
    </row>
    <row r="20" spans="1:5" x14ac:dyDescent="0.25">
      <c r="A20" s="33" t="s">
        <v>25</v>
      </c>
      <c r="B20" s="34">
        <f t="shared" ref="B20:C20" si="0">SUM(B6:B19)</f>
        <v>81247.27</v>
      </c>
      <c r="C20" s="34">
        <f t="shared" si="0"/>
        <v>66682.990000000005</v>
      </c>
      <c r="D20" s="34">
        <f>SUM(D6:D19)</f>
        <v>42425.57</v>
      </c>
    </row>
    <row r="21" spans="1:5" s="11" customFormat="1" ht="24.75" customHeight="1" x14ac:dyDescent="0.25">
      <c r="A21" s="185" t="s">
        <v>108</v>
      </c>
      <c r="B21" s="186"/>
      <c r="C21" s="186"/>
      <c r="D21" s="187"/>
      <c r="E21" s="42">
        <f>D20-B20</f>
        <v>-38821.700000000004</v>
      </c>
    </row>
    <row r="22" spans="1:5" s="11" customFormat="1" ht="24.75" customHeight="1" x14ac:dyDescent="0.25">
      <c r="A22" s="188" t="s">
        <v>90</v>
      </c>
      <c r="B22" s="188"/>
      <c r="C22" s="188"/>
      <c r="D22" s="188"/>
    </row>
    <row r="23" spans="1:5" s="11" customFormat="1" ht="24.75" customHeight="1" x14ac:dyDescent="0.25">
      <c r="A23" s="2"/>
      <c r="B23" s="2"/>
      <c r="C23" s="2"/>
      <c r="D23" s="2"/>
    </row>
    <row r="24" spans="1:5" x14ac:dyDescent="0.25">
      <c r="A24" s="10" t="s">
        <v>47</v>
      </c>
      <c r="B24" s="9"/>
      <c r="C24" s="9"/>
      <c r="D24" s="7"/>
    </row>
    <row r="25" spans="1:5" ht="22.5" customHeight="1" x14ac:dyDescent="0.25">
      <c r="A25" s="9" t="s">
        <v>48</v>
      </c>
      <c r="B25" s="9"/>
      <c r="C25" s="9"/>
      <c r="D25" s="7"/>
    </row>
    <row r="26" spans="1:5" ht="22.5" customHeight="1" x14ac:dyDescent="0.25">
      <c r="A26" s="10" t="s">
        <v>45</v>
      </c>
      <c r="B26" s="9"/>
      <c r="C26" s="9"/>
      <c r="D26" s="7"/>
    </row>
    <row r="27" spans="1:5" ht="22.5" customHeight="1" x14ac:dyDescent="0.25">
      <c r="A27" s="10" t="s">
        <v>46</v>
      </c>
      <c r="B27" s="9"/>
      <c r="C27" s="9"/>
      <c r="D27" s="7"/>
    </row>
    <row r="28" spans="1:5" ht="22.5" customHeight="1" x14ac:dyDescent="0.25">
      <c r="A28" s="1"/>
      <c r="B28" s="1"/>
      <c r="C28" s="1"/>
    </row>
  </sheetData>
  <mergeCells count="3">
    <mergeCell ref="A21:D21"/>
    <mergeCell ref="A22:D22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H8" sqref="H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135</v>
      </c>
      <c r="B1" s="198"/>
      <c r="C1" s="198"/>
      <c r="D1" s="198"/>
      <c r="E1" s="198"/>
      <c r="F1" s="198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109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99" t="s">
        <v>110</v>
      </c>
      <c r="B5" s="199"/>
      <c r="C5" s="199"/>
      <c r="D5" s="199"/>
      <c r="E5" s="199"/>
      <c r="F5" s="199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4" t="s">
        <v>111</v>
      </c>
      <c r="B6" s="105">
        <v>2</v>
      </c>
      <c r="C6" s="104" t="s">
        <v>112</v>
      </c>
      <c r="D6" s="106">
        <v>392.5</v>
      </c>
      <c r="E6" s="104" t="s">
        <v>113</v>
      </c>
      <c r="F6" s="107">
        <v>401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200"/>
      <c r="R6" s="201"/>
      <c r="S6" s="56"/>
    </row>
    <row r="7" spans="1:19" s="59" customFormat="1" ht="32.25" customHeight="1" x14ac:dyDescent="0.25">
      <c r="A7" s="104" t="s">
        <v>114</v>
      </c>
      <c r="B7" s="105">
        <v>1</v>
      </c>
      <c r="C7" s="104" t="s">
        <v>115</v>
      </c>
      <c r="D7" s="106">
        <v>0</v>
      </c>
      <c r="E7" s="104" t="s">
        <v>116</v>
      </c>
      <c r="F7" s="107">
        <v>261.7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200"/>
      <c r="R7" s="202"/>
      <c r="S7" s="58"/>
    </row>
    <row r="8" spans="1:19" s="59" customFormat="1" ht="33.75" customHeight="1" x14ac:dyDescent="0.25">
      <c r="A8" s="78" t="s">
        <v>117</v>
      </c>
      <c r="B8" s="105">
        <v>8</v>
      </c>
      <c r="C8" s="104" t="s">
        <v>118</v>
      </c>
      <c r="D8" s="107">
        <v>36.9</v>
      </c>
      <c r="E8" s="104" t="s">
        <v>119</v>
      </c>
      <c r="F8" s="107">
        <v>46.2</v>
      </c>
      <c r="G8" s="48"/>
      <c r="H8" s="50"/>
      <c r="I8" s="51"/>
      <c r="J8" s="52"/>
      <c r="K8" s="61"/>
      <c r="L8" s="54"/>
      <c r="M8" s="54"/>
      <c r="N8" s="54"/>
      <c r="O8" s="54"/>
      <c r="P8" s="55"/>
      <c r="Q8" s="200"/>
      <c r="R8" s="201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61"/>
      <c r="L9" s="54"/>
      <c r="M9" s="54"/>
      <c r="N9" s="54"/>
      <c r="O9" s="54"/>
      <c r="P9" s="48"/>
      <c r="Q9" s="61"/>
      <c r="R9" s="65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203" t="s">
        <v>120</v>
      </c>
      <c r="B11" s="204"/>
      <c r="C11" s="204"/>
      <c r="D11" s="204"/>
      <c r="E11" s="205"/>
      <c r="F11" s="70" t="s">
        <v>121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91" t="s">
        <v>122</v>
      </c>
      <c r="B12" s="192"/>
      <c r="C12" s="192"/>
      <c r="D12" s="192"/>
      <c r="E12" s="193"/>
      <c r="F12" s="97">
        <v>-38821.699999999997</v>
      </c>
      <c r="G12" s="98"/>
    </row>
    <row r="13" spans="1:19" s="99" customFormat="1" ht="30" customHeight="1" x14ac:dyDescent="0.25">
      <c r="A13" s="191" t="s">
        <v>123</v>
      </c>
      <c r="B13" s="192"/>
      <c r="C13" s="192"/>
      <c r="D13" s="192"/>
      <c r="E13" s="193"/>
      <c r="F13" s="97">
        <v>12367.29</v>
      </c>
    </row>
    <row r="14" spans="1:19" s="99" customFormat="1" ht="30" customHeight="1" x14ac:dyDescent="0.25">
      <c r="A14" s="191" t="s">
        <v>124</v>
      </c>
      <c r="B14" s="192"/>
      <c r="C14" s="192"/>
      <c r="D14" s="192"/>
      <c r="E14" s="193"/>
      <c r="F14" s="100">
        <f>SUM(F15:F17)</f>
        <v>59769.96</v>
      </c>
    </row>
    <row r="15" spans="1:19" s="69" customFormat="1" ht="28.5" customHeight="1" x14ac:dyDescent="0.25">
      <c r="A15" s="194" t="s">
        <v>125</v>
      </c>
      <c r="B15" s="195"/>
      <c r="C15" s="195"/>
      <c r="D15" s="195"/>
      <c r="E15" s="196"/>
      <c r="F15" s="72">
        <v>59769.96</v>
      </c>
    </row>
    <row r="16" spans="1:19" s="69" customFormat="1" ht="24.75" hidden="1" customHeight="1" x14ac:dyDescent="0.25">
      <c r="A16" s="194" t="s">
        <v>126</v>
      </c>
      <c r="B16" s="195"/>
      <c r="C16" s="195"/>
      <c r="D16" s="195"/>
      <c r="E16" s="196"/>
      <c r="F16" s="72"/>
    </row>
    <row r="17" spans="1:19" s="69" customFormat="1" ht="30" hidden="1" customHeight="1" x14ac:dyDescent="0.25">
      <c r="A17" s="194" t="s">
        <v>127</v>
      </c>
      <c r="B17" s="195"/>
      <c r="C17" s="195"/>
      <c r="D17" s="195"/>
      <c r="E17" s="196"/>
      <c r="F17" s="72"/>
    </row>
    <row r="18" spans="1:19" s="99" customFormat="1" ht="30" customHeight="1" x14ac:dyDescent="0.25">
      <c r="A18" s="191" t="s">
        <v>128</v>
      </c>
      <c r="B18" s="192"/>
      <c r="C18" s="192"/>
      <c r="D18" s="192"/>
      <c r="E18" s="193"/>
      <c r="F18" s="101">
        <f>SUM(F19:F21)</f>
        <v>52568.45</v>
      </c>
    </row>
    <row r="19" spans="1:19" s="69" customFormat="1" ht="29.25" customHeight="1" x14ac:dyDescent="0.25">
      <c r="A19" s="194" t="s">
        <v>125</v>
      </c>
      <c r="B19" s="195"/>
      <c r="C19" s="195"/>
      <c r="D19" s="195"/>
      <c r="E19" s="196"/>
      <c r="F19" s="72">
        <v>52568.45</v>
      </c>
    </row>
    <row r="20" spans="1:19" s="69" customFormat="1" ht="30" hidden="1" customHeight="1" x14ac:dyDescent="0.25">
      <c r="A20" s="194" t="s">
        <v>126</v>
      </c>
      <c r="B20" s="195"/>
      <c r="C20" s="195"/>
      <c r="D20" s="195"/>
      <c r="E20" s="196"/>
      <c r="F20" s="72"/>
    </row>
    <row r="21" spans="1:19" s="73" customFormat="1" ht="30" hidden="1" customHeight="1" x14ac:dyDescent="0.2">
      <c r="A21" s="194" t="s">
        <v>127</v>
      </c>
      <c r="B21" s="195"/>
      <c r="C21" s="195"/>
      <c r="D21" s="195"/>
      <c r="E21" s="196"/>
      <c r="F21" s="72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2" customFormat="1" ht="30" customHeight="1" x14ac:dyDescent="0.25">
      <c r="A22" s="191" t="s">
        <v>129</v>
      </c>
      <c r="B22" s="192"/>
      <c r="C22" s="192"/>
      <c r="D22" s="192"/>
      <c r="E22" s="193"/>
      <c r="F22" s="101">
        <f>F12+F18</f>
        <v>13746.75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2" customFormat="1" ht="30" customHeight="1" x14ac:dyDescent="0.25">
      <c r="A23" s="191" t="s">
        <v>130</v>
      </c>
      <c r="B23" s="192"/>
      <c r="C23" s="192"/>
      <c r="D23" s="192"/>
      <c r="E23" s="193"/>
      <c r="F23" s="101">
        <f>'Акт (2)'!E52</f>
        <v>80200.175000000003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2" customFormat="1" ht="30" customHeight="1" x14ac:dyDescent="0.25">
      <c r="A24" s="191" t="s">
        <v>131</v>
      </c>
      <c r="B24" s="192"/>
      <c r="C24" s="192"/>
      <c r="D24" s="192"/>
      <c r="E24" s="193"/>
      <c r="F24" s="101">
        <f>F22-F23</f>
        <v>-66453.425000000003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2" customFormat="1" ht="30" customHeight="1" x14ac:dyDescent="0.25">
      <c r="A25" s="191" t="s">
        <v>132</v>
      </c>
      <c r="B25" s="192"/>
      <c r="C25" s="192"/>
      <c r="D25" s="192"/>
      <c r="E25" s="193"/>
      <c r="F25" s="103">
        <f>F13+F14-F18</f>
        <v>19568.800000000003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0" t="s">
        <v>133</v>
      </c>
      <c r="B27" s="190"/>
      <c r="C27" s="190"/>
      <c r="D27" s="190"/>
    </row>
    <row r="28" spans="1:19" s="2" customFormat="1" ht="21.75" customHeight="1" x14ac:dyDescent="0.25">
      <c r="A28" s="197" t="s">
        <v>134</v>
      </c>
      <c r="B28" s="197"/>
      <c r="C28" s="197"/>
      <c r="D28" s="197"/>
    </row>
    <row r="29" spans="1:19" s="2" customFormat="1" ht="22.5" customHeight="1" x14ac:dyDescent="0.25">
      <c r="A29" s="190" t="s">
        <v>45</v>
      </c>
      <c r="B29" s="190"/>
      <c r="C29" s="190"/>
      <c r="D29" s="190"/>
    </row>
    <row r="30" spans="1:19" s="2" customFormat="1" ht="22.5" customHeight="1" x14ac:dyDescent="0.25">
      <c r="A30" s="190" t="s">
        <v>46</v>
      </c>
      <c r="B30" s="190"/>
      <c r="C30" s="190"/>
      <c r="D30" s="4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view="pageBreakPreview" topLeftCell="A40" zoomScaleNormal="100" zoomScaleSheetLayoutView="100" workbookViewId="0">
      <selection activeCell="A50" sqref="A50:XFD5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8" t="s">
        <v>164</v>
      </c>
      <c r="B1" s="178"/>
      <c r="C1" s="178"/>
      <c r="D1" s="178"/>
      <c r="E1" s="178"/>
      <c r="I1" s="3"/>
    </row>
    <row r="2" spans="1:9" ht="29.25" customHeight="1" x14ac:dyDescent="0.2">
      <c r="A2" s="177" t="s">
        <v>93</v>
      </c>
      <c r="B2" s="177"/>
      <c r="C2" s="177"/>
      <c r="D2" s="177"/>
      <c r="E2" s="177"/>
      <c r="I2" s="3"/>
    </row>
    <row r="3" spans="1:9" ht="14.25" x14ac:dyDescent="0.2">
      <c r="A3" s="21" t="s">
        <v>6</v>
      </c>
      <c r="B3" s="43"/>
      <c r="C3" s="43"/>
      <c r="D3" s="179" t="s">
        <v>165</v>
      </c>
      <c r="E3" s="179"/>
      <c r="I3" s="3" t="s">
        <v>5</v>
      </c>
    </row>
    <row r="4" spans="1:9" x14ac:dyDescent="0.2">
      <c r="A4" s="14"/>
      <c r="B4" s="15"/>
      <c r="C4" s="15"/>
      <c r="D4" s="16"/>
      <c r="E4" s="16"/>
      <c r="I4" s="3"/>
    </row>
    <row r="5" spans="1:9" s="17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81" customFormat="1" ht="14.25" x14ac:dyDescent="0.2">
      <c r="A6" s="80" t="s">
        <v>8</v>
      </c>
      <c r="B6" s="92"/>
      <c r="C6" s="92"/>
      <c r="D6" s="92"/>
      <c r="E6" s="92"/>
    </row>
    <row r="7" spans="1:9" s="79" customFormat="1" ht="15" x14ac:dyDescent="0.25">
      <c r="A7" s="82" t="s">
        <v>55</v>
      </c>
      <c r="B7" s="86" t="s">
        <v>21</v>
      </c>
      <c r="C7" s="86" t="s">
        <v>11</v>
      </c>
      <c r="D7" s="87">
        <f>E7</f>
        <v>612.29999999999995</v>
      </c>
      <c r="E7" s="87">
        <v>612.29999999999995</v>
      </c>
    </row>
    <row r="8" spans="1:9" s="81" customFormat="1" ht="14.25" x14ac:dyDescent="0.2">
      <c r="A8" s="80" t="s">
        <v>38</v>
      </c>
      <c r="B8" s="92"/>
      <c r="C8" s="92"/>
      <c r="D8" s="92"/>
      <c r="E8" s="92"/>
    </row>
    <row r="9" spans="1:9" s="79" customFormat="1" ht="15" x14ac:dyDescent="0.25">
      <c r="A9" s="82" t="s">
        <v>136</v>
      </c>
      <c r="B9" s="88">
        <v>2</v>
      </c>
      <c r="C9" s="86" t="s">
        <v>137</v>
      </c>
      <c r="D9" s="93">
        <f>E9/B9</f>
        <v>2303.2399999999998</v>
      </c>
      <c r="E9" s="87">
        <v>4606.4799999999996</v>
      </c>
    </row>
    <row r="10" spans="1:9" s="79" customFormat="1" ht="30" x14ac:dyDescent="0.25">
      <c r="A10" s="82" t="s">
        <v>138</v>
      </c>
      <c r="B10" s="89">
        <v>0.14299999999999999</v>
      </c>
      <c r="C10" s="86" t="s">
        <v>85</v>
      </c>
      <c r="D10" s="93">
        <f t="shared" ref="D10:D44" si="0">E10/B10</f>
        <v>4689.8601398601404</v>
      </c>
      <c r="E10" s="87">
        <v>670.65</v>
      </c>
    </row>
    <row r="11" spans="1:9" s="81" customFormat="1" ht="15" customHeight="1" x14ac:dyDescent="0.2">
      <c r="A11" s="80" t="s">
        <v>54</v>
      </c>
      <c r="B11" s="92"/>
      <c r="C11" s="92"/>
      <c r="D11" s="86"/>
      <c r="E11" s="92"/>
    </row>
    <row r="12" spans="1:9" s="79" customFormat="1" ht="30" x14ac:dyDescent="0.25">
      <c r="A12" s="82" t="s">
        <v>139</v>
      </c>
      <c r="B12" s="86" t="s">
        <v>21</v>
      </c>
      <c r="C12" s="86" t="s">
        <v>11</v>
      </c>
      <c r="D12" s="87">
        <f>E12</f>
        <v>9420</v>
      </c>
      <c r="E12" s="87">
        <v>9420</v>
      </c>
    </row>
    <row r="13" spans="1:9" s="81" customFormat="1" ht="15" customHeight="1" x14ac:dyDescent="0.2">
      <c r="A13" s="80" t="s">
        <v>39</v>
      </c>
      <c r="B13" s="92"/>
      <c r="C13" s="92"/>
      <c r="D13" s="86"/>
      <c r="E13" s="92"/>
    </row>
    <row r="14" spans="1:9" s="79" customFormat="1" ht="30" x14ac:dyDescent="0.25">
      <c r="A14" s="82" t="s">
        <v>60</v>
      </c>
      <c r="B14" s="86" t="s">
        <v>23</v>
      </c>
      <c r="C14" s="86" t="s">
        <v>11</v>
      </c>
      <c r="D14" s="87">
        <f>E14</f>
        <v>1154.47</v>
      </c>
      <c r="E14" s="87">
        <f>189.55+964.92</f>
        <v>1154.47</v>
      </c>
    </row>
    <row r="15" spans="1:9" s="81" customFormat="1" ht="15" x14ac:dyDescent="0.2">
      <c r="A15" s="80" t="s">
        <v>40</v>
      </c>
      <c r="B15" s="92"/>
      <c r="C15" s="92"/>
      <c r="D15" s="86"/>
      <c r="E15" s="92"/>
    </row>
    <row r="16" spans="1:9" s="79" customFormat="1" ht="15" x14ac:dyDescent="0.25">
      <c r="A16" s="82" t="s">
        <v>140</v>
      </c>
      <c r="B16" s="88">
        <v>1</v>
      </c>
      <c r="C16" s="86" t="s">
        <v>141</v>
      </c>
      <c r="D16" s="93">
        <f t="shared" si="0"/>
        <v>83.75</v>
      </c>
      <c r="E16" s="87">
        <v>83.75</v>
      </c>
    </row>
    <row r="17" spans="1:5" s="79" customFormat="1" ht="15" x14ac:dyDescent="0.25">
      <c r="A17" s="82" t="s">
        <v>61</v>
      </c>
      <c r="B17" s="88">
        <v>1</v>
      </c>
      <c r="C17" s="86" t="s">
        <v>14</v>
      </c>
      <c r="D17" s="93">
        <f t="shared" si="0"/>
        <v>839.52</v>
      </c>
      <c r="E17" s="87">
        <v>839.52</v>
      </c>
    </row>
    <row r="18" spans="1:5" s="79" customFormat="1" ht="15" x14ac:dyDescent="0.25">
      <c r="A18" s="82" t="s">
        <v>62</v>
      </c>
      <c r="B18" s="87">
        <v>7.0000000000000007E-2</v>
      </c>
      <c r="C18" s="86" t="s">
        <v>15</v>
      </c>
      <c r="D18" s="93">
        <f t="shared" si="0"/>
        <v>6095.4285714285706</v>
      </c>
      <c r="E18" s="87">
        <v>426.68</v>
      </c>
    </row>
    <row r="19" spans="1:5" s="79" customFormat="1" ht="30" x14ac:dyDescent="0.25">
      <c r="A19" s="82" t="s">
        <v>142</v>
      </c>
      <c r="B19" s="88">
        <v>1</v>
      </c>
      <c r="C19" s="86" t="s">
        <v>14</v>
      </c>
      <c r="D19" s="93">
        <f t="shared" si="0"/>
        <v>254.67</v>
      </c>
      <c r="E19" s="87">
        <v>254.67</v>
      </c>
    </row>
    <row r="20" spans="1:5" s="79" customFormat="1" ht="30" x14ac:dyDescent="0.25">
      <c r="A20" s="82" t="s">
        <v>64</v>
      </c>
      <c r="B20" s="89">
        <v>0.94799999999999995</v>
      </c>
      <c r="C20" s="86" t="s">
        <v>16</v>
      </c>
      <c r="D20" s="93">
        <f t="shared" si="0"/>
        <v>1678.5548523206751</v>
      </c>
      <c r="E20" s="87">
        <v>1591.27</v>
      </c>
    </row>
    <row r="21" spans="1:5" s="79" customFormat="1" ht="30" x14ac:dyDescent="0.25">
      <c r="A21" s="82" t="s">
        <v>66</v>
      </c>
      <c r="B21" s="88">
        <v>1</v>
      </c>
      <c r="C21" s="86" t="s">
        <v>14</v>
      </c>
      <c r="D21" s="93">
        <f t="shared" si="0"/>
        <v>503.4</v>
      </c>
      <c r="E21" s="87">
        <v>503.4</v>
      </c>
    </row>
    <row r="22" spans="1:5" s="79" customFormat="1" ht="15" x14ac:dyDescent="0.25">
      <c r="A22" s="82" t="s">
        <v>67</v>
      </c>
      <c r="B22" s="87">
        <v>0.06</v>
      </c>
      <c r="C22" s="86" t="s">
        <v>15</v>
      </c>
      <c r="D22" s="93">
        <f t="shared" si="0"/>
        <v>14629.333333333334</v>
      </c>
      <c r="E22" s="87">
        <v>877.76</v>
      </c>
    </row>
    <row r="23" spans="1:5" s="79" customFormat="1" ht="30" x14ac:dyDescent="0.25">
      <c r="A23" s="82" t="s">
        <v>68</v>
      </c>
      <c r="B23" s="88">
        <v>2</v>
      </c>
      <c r="C23" s="86" t="s">
        <v>18</v>
      </c>
      <c r="D23" s="93">
        <f t="shared" si="0"/>
        <v>218.60499999999999</v>
      </c>
      <c r="E23" s="87">
        <v>437.21</v>
      </c>
    </row>
    <row r="24" spans="1:5" s="79" customFormat="1" ht="15" x14ac:dyDescent="0.25">
      <c r="A24" s="82" t="s">
        <v>143</v>
      </c>
      <c r="B24" s="88">
        <v>1</v>
      </c>
      <c r="C24" s="86" t="s">
        <v>141</v>
      </c>
      <c r="D24" s="93">
        <f t="shared" si="0"/>
        <v>67.25</v>
      </c>
      <c r="E24" s="87">
        <v>67.25</v>
      </c>
    </row>
    <row r="25" spans="1:5" s="79" customFormat="1" ht="15" x14ac:dyDescent="0.25">
      <c r="A25" s="82" t="s">
        <v>69</v>
      </c>
      <c r="B25" s="88">
        <v>1</v>
      </c>
      <c r="C25" s="86" t="s">
        <v>13</v>
      </c>
      <c r="D25" s="93">
        <f t="shared" si="0"/>
        <v>3485.03</v>
      </c>
      <c r="E25" s="87">
        <v>3485.03</v>
      </c>
    </row>
    <row r="26" spans="1:5" s="79" customFormat="1" ht="15" x14ac:dyDescent="0.25">
      <c r="A26" s="82" t="s">
        <v>144</v>
      </c>
      <c r="B26" s="88">
        <v>1996</v>
      </c>
      <c r="C26" s="86" t="s">
        <v>145</v>
      </c>
      <c r="D26" s="93">
        <f t="shared" si="0"/>
        <v>1.2606813627254509</v>
      </c>
      <c r="E26" s="87">
        <v>2516.3200000000002</v>
      </c>
    </row>
    <row r="27" spans="1:5" s="79" customFormat="1" ht="30" x14ac:dyDescent="0.25">
      <c r="A27" s="82" t="s">
        <v>146</v>
      </c>
      <c r="B27" s="88">
        <v>1</v>
      </c>
      <c r="C27" s="86" t="s">
        <v>19</v>
      </c>
      <c r="D27" s="93">
        <f t="shared" si="0"/>
        <v>1194.72</v>
      </c>
      <c r="E27" s="87">
        <v>1194.72</v>
      </c>
    </row>
    <row r="28" spans="1:5" s="79" customFormat="1" ht="30" x14ac:dyDescent="0.25">
      <c r="A28" s="82" t="s">
        <v>147</v>
      </c>
      <c r="B28" s="88">
        <v>1</v>
      </c>
      <c r="C28" s="86" t="s">
        <v>148</v>
      </c>
      <c r="D28" s="93">
        <f t="shared" si="0"/>
        <v>252.97</v>
      </c>
      <c r="E28" s="87">
        <v>252.97</v>
      </c>
    </row>
    <row r="29" spans="1:5" s="79" customFormat="1" ht="15" x14ac:dyDescent="0.25">
      <c r="A29" s="82" t="s">
        <v>71</v>
      </c>
      <c r="B29" s="88">
        <v>31</v>
      </c>
      <c r="C29" s="86" t="s">
        <v>19</v>
      </c>
      <c r="D29" s="93">
        <f t="shared" si="0"/>
        <v>254.17741935483872</v>
      </c>
      <c r="E29" s="87">
        <v>7879.5</v>
      </c>
    </row>
    <row r="30" spans="1:5" s="79" customFormat="1" ht="15" x14ac:dyDescent="0.25">
      <c r="A30" s="82" t="s">
        <v>149</v>
      </c>
      <c r="B30" s="88">
        <v>1</v>
      </c>
      <c r="C30" s="86" t="s">
        <v>150</v>
      </c>
      <c r="D30" s="93">
        <f t="shared" si="0"/>
        <v>289.10000000000002</v>
      </c>
      <c r="E30" s="87">
        <v>289.10000000000002</v>
      </c>
    </row>
    <row r="31" spans="1:5" s="81" customFormat="1" ht="15" x14ac:dyDescent="0.2">
      <c r="A31" s="80" t="s">
        <v>41</v>
      </c>
      <c r="B31" s="92"/>
      <c r="C31" s="92"/>
      <c r="D31" s="93"/>
      <c r="E31" s="92"/>
    </row>
    <row r="32" spans="1:5" s="79" customFormat="1" ht="30" x14ac:dyDescent="0.25">
      <c r="A32" s="82" t="s">
        <v>151</v>
      </c>
      <c r="B32" s="89">
        <v>0.34300000000000003</v>
      </c>
      <c r="C32" s="86" t="s">
        <v>16</v>
      </c>
      <c r="D32" s="93">
        <f t="shared" si="0"/>
        <v>1650.7871720116618</v>
      </c>
      <c r="E32" s="87">
        <v>566.22</v>
      </c>
    </row>
    <row r="33" spans="1:5" s="79" customFormat="1" ht="30" x14ac:dyDescent="0.25">
      <c r="A33" s="82" t="s">
        <v>152</v>
      </c>
      <c r="B33" s="88">
        <v>42</v>
      </c>
      <c r="C33" s="86" t="s">
        <v>73</v>
      </c>
      <c r="D33" s="93">
        <f t="shared" si="0"/>
        <v>77.738333333333344</v>
      </c>
      <c r="E33" s="87">
        <v>3265.01</v>
      </c>
    </row>
    <row r="34" spans="1:5" s="79" customFormat="1" ht="30" x14ac:dyDescent="0.25">
      <c r="A34" s="82" t="s">
        <v>153</v>
      </c>
      <c r="B34" s="86" t="s">
        <v>20</v>
      </c>
      <c r="C34" s="86" t="s">
        <v>12</v>
      </c>
      <c r="D34" s="93">
        <f>E34</f>
        <v>1021.16</v>
      </c>
      <c r="E34" s="87">
        <v>1021.16</v>
      </c>
    </row>
    <row r="35" spans="1:5" s="79" customFormat="1" ht="15" x14ac:dyDescent="0.25">
      <c r="A35" s="82" t="s">
        <v>154</v>
      </c>
      <c r="B35" s="87">
        <v>0.02</v>
      </c>
      <c r="C35" s="86" t="s">
        <v>87</v>
      </c>
      <c r="D35" s="93">
        <f t="shared" si="0"/>
        <v>32190.499999999996</v>
      </c>
      <c r="E35" s="87">
        <v>643.80999999999995</v>
      </c>
    </row>
    <row r="36" spans="1:5" s="79" customFormat="1" ht="30" x14ac:dyDescent="0.25">
      <c r="A36" s="82" t="s">
        <v>88</v>
      </c>
      <c r="B36" s="87">
        <v>0.01</v>
      </c>
      <c r="C36" s="86" t="s">
        <v>17</v>
      </c>
      <c r="D36" s="93">
        <f t="shared" si="0"/>
        <v>43125</v>
      </c>
      <c r="E36" s="87">
        <v>431.25</v>
      </c>
    </row>
    <row r="37" spans="1:5" s="81" customFormat="1" ht="15" x14ac:dyDescent="0.2">
      <c r="A37" s="80" t="s">
        <v>42</v>
      </c>
      <c r="B37" s="92"/>
      <c r="C37" s="92"/>
      <c r="D37" s="93"/>
      <c r="E37" s="92"/>
    </row>
    <row r="38" spans="1:5" s="79" customFormat="1" ht="30" x14ac:dyDescent="0.25">
      <c r="A38" s="82" t="s">
        <v>155</v>
      </c>
      <c r="B38" s="89">
        <v>0.112</v>
      </c>
      <c r="C38" s="86" t="s">
        <v>156</v>
      </c>
      <c r="D38" s="93">
        <f t="shared" si="0"/>
        <v>21144.464285714283</v>
      </c>
      <c r="E38" s="87">
        <v>2368.1799999999998</v>
      </c>
    </row>
    <row r="39" spans="1:5" s="79" customFormat="1" ht="45" x14ac:dyDescent="0.25">
      <c r="A39" s="82" t="s">
        <v>157</v>
      </c>
      <c r="B39" s="87">
        <v>7.0000000000000007E-2</v>
      </c>
      <c r="C39" s="86" t="s">
        <v>15</v>
      </c>
      <c r="D39" s="93">
        <f t="shared" si="0"/>
        <v>18610.142857142855</v>
      </c>
      <c r="E39" s="87">
        <v>1302.71</v>
      </c>
    </row>
    <row r="40" spans="1:5" s="79" customFormat="1" ht="15" x14ac:dyDescent="0.25">
      <c r="A40" s="82" t="s">
        <v>158</v>
      </c>
      <c r="B40" s="88">
        <v>2</v>
      </c>
      <c r="C40" s="86" t="s">
        <v>13</v>
      </c>
      <c r="D40" s="93">
        <f t="shared" si="0"/>
        <v>758.43</v>
      </c>
      <c r="E40" s="87">
        <v>1516.86</v>
      </c>
    </row>
    <row r="41" spans="1:5" s="79" customFormat="1" ht="15" x14ac:dyDescent="0.25">
      <c r="A41" s="82" t="s">
        <v>159</v>
      </c>
      <c r="B41" s="88">
        <v>1</v>
      </c>
      <c r="C41" s="86" t="s">
        <v>13</v>
      </c>
      <c r="D41" s="93">
        <f t="shared" si="0"/>
        <v>725.61</v>
      </c>
      <c r="E41" s="87">
        <v>725.61</v>
      </c>
    </row>
    <row r="42" spans="1:5" s="81" customFormat="1" ht="15" customHeight="1" x14ac:dyDescent="0.2">
      <c r="A42" s="80" t="s">
        <v>43</v>
      </c>
      <c r="B42" s="92"/>
      <c r="C42" s="92"/>
      <c r="D42" s="86"/>
      <c r="E42" s="92"/>
    </row>
    <row r="43" spans="1:5" s="79" customFormat="1" ht="30" x14ac:dyDescent="0.25">
      <c r="A43" s="82" t="s">
        <v>160</v>
      </c>
      <c r="B43" s="89">
        <v>9.9000000000000005E-2</v>
      </c>
      <c r="C43" s="86" t="s">
        <v>161</v>
      </c>
      <c r="D43" s="93">
        <f t="shared" si="0"/>
        <v>3104.8484848484845</v>
      </c>
      <c r="E43" s="87">
        <v>307.38</v>
      </c>
    </row>
    <row r="44" spans="1:5" s="79" customFormat="1" ht="30" x14ac:dyDescent="0.25">
      <c r="A44" s="82" t="s">
        <v>162</v>
      </c>
      <c r="B44" s="87">
        <v>0.09</v>
      </c>
      <c r="C44" s="86" t="s">
        <v>15</v>
      </c>
      <c r="D44" s="93">
        <f t="shared" si="0"/>
        <v>38765</v>
      </c>
      <c r="E44" s="87">
        <v>3488.85</v>
      </c>
    </row>
    <row r="45" spans="1:5" s="81" customFormat="1" ht="15" x14ac:dyDescent="0.2">
      <c r="A45" s="80" t="s">
        <v>44</v>
      </c>
      <c r="B45" s="92"/>
      <c r="C45" s="92"/>
      <c r="D45" s="86"/>
      <c r="E45" s="92"/>
    </row>
    <row r="46" spans="1:5" s="79" customFormat="1" ht="15" x14ac:dyDescent="0.25">
      <c r="A46" s="82" t="s">
        <v>76</v>
      </c>
      <c r="B46" s="86" t="s">
        <v>22</v>
      </c>
      <c r="C46" s="86" t="s">
        <v>11</v>
      </c>
      <c r="D46" s="87">
        <f>E46</f>
        <v>1600</v>
      </c>
      <c r="E46" s="87">
        <v>1600</v>
      </c>
    </row>
    <row r="47" spans="1:5" s="81" customFormat="1" ht="15" x14ac:dyDescent="0.2">
      <c r="A47" s="80" t="s">
        <v>9</v>
      </c>
      <c r="B47" s="92"/>
      <c r="C47" s="92"/>
      <c r="D47" s="87"/>
      <c r="E47" s="92"/>
    </row>
    <row r="48" spans="1:5" s="79" customFormat="1" ht="15" x14ac:dyDescent="0.25">
      <c r="A48" s="82" t="s">
        <v>77</v>
      </c>
      <c r="B48" s="86" t="s">
        <v>166</v>
      </c>
      <c r="C48" s="86" t="s">
        <v>12</v>
      </c>
      <c r="D48" s="87">
        <f t="shared" ref="D48:D49" si="1">E48</f>
        <v>18180.599999999999</v>
      </c>
      <c r="E48" s="87">
        <v>18180.599999999999</v>
      </c>
    </row>
    <row r="49" spans="1:7" s="79" customFormat="1" ht="30" x14ac:dyDescent="0.25">
      <c r="A49" s="82" t="s">
        <v>163</v>
      </c>
      <c r="B49" s="86" t="s">
        <v>22</v>
      </c>
      <c r="C49" s="86" t="s">
        <v>11</v>
      </c>
      <c r="D49" s="87">
        <f t="shared" si="1"/>
        <v>328.56</v>
      </c>
      <c r="E49" s="87">
        <v>328.56</v>
      </c>
    </row>
    <row r="50" spans="1:7" ht="14.25" x14ac:dyDescent="0.2">
      <c r="A50" s="83" t="s">
        <v>10</v>
      </c>
      <c r="B50" s="41"/>
      <c r="C50" s="41"/>
      <c r="D50" s="41"/>
      <c r="E50" s="38"/>
      <c r="G50" s="18"/>
    </row>
    <row r="51" spans="1:7" ht="15" x14ac:dyDescent="0.2">
      <c r="A51" s="84" t="s">
        <v>78</v>
      </c>
      <c r="B51" s="40" t="s">
        <v>21</v>
      </c>
      <c r="C51" s="40" t="s">
        <v>11</v>
      </c>
      <c r="D51" s="40">
        <f>E51</f>
        <v>7290.9250000000002</v>
      </c>
      <c r="E51" s="29">
        <f>SUM(E7:E49)*10%</f>
        <v>7290.9250000000002</v>
      </c>
      <c r="G51" s="18"/>
    </row>
    <row r="52" spans="1:7" ht="14.25" x14ac:dyDescent="0.2">
      <c r="A52" s="85" t="s">
        <v>25</v>
      </c>
      <c r="B52" s="90"/>
      <c r="C52" s="90"/>
      <c r="D52" s="91"/>
      <c r="E52" s="27">
        <f>SUM(E7:E51)</f>
        <v>80200.175000000003</v>
      </c>
    </row>
    <row r="54" spans="1:7" ht="15" customHeight="1" x14ac:dyDescent="0.2">
      <c r="A54" s="206" t="s">
        <v>169</v>
      </c>
      <c r="B54" s="206"/>
      <c r="C54" s="206"/>
      <c r="D54" s="206"/>
      <c r="E54" s="206"/>
    </row>
    <row r="55" spans="1:7" ht="15" customHeight="1" x14ac:dyDescent="0.2">
      <c r="A55" s="206"/>
      <c r="B55" s="206"/>
      <c r="C55" s="206"/>
      <c r="D55" s="206"/>
      <c r="E55" s="206"/>
    </row>
    <row r="56" spans="1:7" ht="15" customHeight="1" x14ac:dyDescent="0.2">
      <c r="A56" s="180" t="s">
        <v>32</v>
      </c>
      <c r="B56" s="180"/>
      <c r="C56" s="180"/>
      <c r="D56" s="180"/>
      <c r="E56" s="180"/>
    </row>
    <row r="57" spans="1:7" ht="15" customHeight="1" x14ac:dyDescent="0.2">
      <c r="A57" s="180" t="s">
        <v>33</v>
      </c>
      <c r="B57" s="180"/>
      <c r="C57" s="180"/>
      <c r="D57" s="180"/>
      <c r="E57" s="180"/>
    </row>
    <row r="58" spans="1:7" ht="15" customHeight="1" x14ac:dyDescent="0.2">
      <c r="A58" s="207" t="s">
        <v>167</v>
      </c>
      <c r="B58" s="207"/>
      <c r="C58" s="207"/>
      <c r="D58" s="207"/>
      <c r="E58" s="207"/>
    </row>
    <row r="59" spans="1:7" ht="15" customHeight="1" x14ac:dyDescent="0.2">
      <c r="A59" s="207"/>
      <c r="B59" s="207"/>
      <c r="C59" s="207"/>
      <c r="D59" s="207"/>
      <c r="E59" s="207"/>
    </row>
    <row r="60" spans="1:7" ht="15" customHeight="1" x14ac:dyDescent="0.2">
      <c r="A60" s="183"/>
      <c r="B60" s="183"/>
      <c r="C60" s="183"/>
      <c r="D60" s="183"/>
      <c r="E60" s="183"/>
    </row>
    <row r="61" spans="1:7" ht="15" x14ac:dyDescent="0.2">
      <c r="A61" s="77"/>
      <c r="B61" s="94"/>
      <c r="C61" s="94"/>
      <c r="D61" s="95"/>
      <c r="E61" s="94"/>
    </row>
    <row r="62" spans="1:7" ht="15" customHeight="1" x14ac:dyDescent="0.2">
      <c r="A62" s="5" t="s">
        <v>26</v>
      </c>
      <c r="B62" s="76"/>
      <c r="C62" s="76"/>
      <c r="D62" s="96"/>
      <c r="E62" s="76"/>
    </row>
    <row r="63" spans="1:7" ht="15" x14ac:dyDescent="0.2">
      <c r="A63" s="5"/>
      <c r="B63" s="76"/>
      <c r="C63" s="76" t="s">
        <v>20</v>
      </c>
      <c r="D63" s="96" t="s">
        <v>20</v>
      </c>
      <c r="E63" s="76"/>
    </row>
    <row r="64" spans="1:7" ht="15" customHeight="1" x14ac:dyDescent="0.2">
      <c r="A64" s="184" t="s">
        <v>168</v>
      </c>
      <c r="B64" s="184"/>
      <c r="C64" s="182" t="s">
        <v>30</v>
      </c>
      <c r="D64" s="182"/>
      <c r="E64" s="76"/>
    </row>
    <row r="65" spans="1:5" ht="15" customHeight="1" x14ac:dyDescent="0.2">
      <c r="A65" s="182" t="s">
        <v>52</v>
      </c>
      <c r="B65" s="182"/>
      <c r="C65" s="182" t="s">
        <v>27</v>
      </c>
      <c r="D65" s="182"/>
      <c r="E65" s="76"/>
    </row>
    <row r="66" spans="1:5" ht="15" customHeight="1" x14ac:dyDescent="0.2">
      <c r="A66" s="5"/>
      <c r="B66" s="76"/>
      <c r="C66" s="76"/>
      <c r="D66" s="96"/>
      <c r="E66" s="76"/>
    </row>
    <row r="67" spans="1:5" ht="15" customHeight="1" x14ac:dyDescent="0.2">
      <c r="A67" s="184" t="s">
        <v>29</v>
      </c>
      <c r="B67" s="184"/>
      <c r="C67" s="182" t="s">
        <v>30</v>
      </c>
      <c r="D67" s="182"/>
      <c r="E67" s="76"/>
    </row>
    <row r="68" spans="1:5" ht="15" x14ac:dyDescent="0.2">
      <c r="A68" s="13" t="s">
        <v>28</v>
      </c>
      <c r="B68" s="76"/>
      <c r="C68" s="182" t="s">
        <v>27</v>
      </c>
      <c r="D68" s="182"/>
      <c r="E68" s="76"/>
    </row>
  </sheetData>
  <mergeCells count="15">
    <mergeCell ref="C68:D68"/>
    <mergeCell ref="C64:D64"/>
    <mergeCell ref="A1:E1"/>
    <mergeCell ref="A2:E2"/>
    <mergeCell ref="D3:E3"/>
    <mergeCell ref="A56:E56"/>
    <mergeCell ref="A54:E55"/>
    <mergeCell ref="A58:E59"/>
    <mergeCell ref="A60:E60"/>
    <mergeCell ref="C67:D67"/>
    <mergeCell ref="A57:E57"/>
    <mergeCell ref="A64:B64"/>
    <mergeCell ref="A65:B65"/>
    <mergeCell ref="C65:D65"/>
    <mergeCell ref="A67:B6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225</v>
      </c>
      <c r="B1" s="198"/>
      <c r="C1" s="198"/>
      <c r="D1" s="198"/>
      <c r="E1" s="198"/>
      <c r="F1" s="198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226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99" t="s">
        <v>110</v>
      </c>
      <c r="B5" s="199"/>
      <c r="C5" s="199"/>
      <c r="D5" s="199"/>
      <c r="E5" s="199"/>
      <c r="F5" s="199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4" t="s">
        <v>111</v>
      </c>
      <c r="B6" s="105">
        <v>2</v>
      </c>
      <c r="C6" s="104" t="s">
        <v>112</v>
      </c>
      <c r="D6" s="128">
        <v>392.5</v>
      </c>
      <c r="E6" s="104" t="s">
        <v>113</v>
      </c>
      <c r="F6" s="107">
        <v>401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200"/>
      <c r="R6" s="201"/>
      <c r="S6" s="56"/>
    </row>
    <row r="7" spans="1:19" s="59" customFormat="1" ht="32.25" customHeight="1" x14ac:dyDescent="0.25">
      <c r="A7" s="104" t="s">
        <v>114</v>
      </c>
      <c r="B7" s="105">
        <v>1</v>
      </c>
      <c r="C7" s="104" t="s">
        <v>115</v>
      </c>
      <c r="D7" s="128">
        <v>0</v>
      </c>
      <c r="E7" s="104" t="s">
        <v>116</v>
      </c>
      <c r="F7" s="107">
        <v>261.7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200"/>
      <c r="R7" s="202"/>
      <c r="S7" s="58"/>
    </row>
    <row r="8" spans="1:19" s="59" customFormat="1" ht="47.25" customHeight="1" x14ac:dyDescent="0.25">
      <c r="A8" s="109" t="s">
        <v>117</v>
      </c>
      <c r="B8" s="105">
        <v>8</v>
      </c>
      <c r="C8" s="104" t="s">
        <v>118</v>
      </c>
      <c r="D8" s="107">
        <v>36.9</v>
      </c>
      <c r="E8" s="104" t="s">
        <v>119</v>
      </c>
      <c r="F8" s="107">
        <v>46.2</v>
      </c>
      <c r="G8" s="48"/>
      <c r="H8" s="50"/>
      <c r="I8" s="51"/>
      <c r="J8" s="52"/>
      <c r="K8" s="108"/>
      <c r="L8" s="54"/>
      <c r="M8" s="54"/>
      <c r="N8" s="54"/>
      <c r="O8" s="54"/>
      <c r="P8" s="55"/>
      <c r="Q8" s="200"/>
      <c r="R8" s="201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08"/>
      <c r="L9" s="54"/>
      <c r="M9" s="54"/>
      <c r="N9" s="54"/>
      <c r="O9" s="54"/>
      <c r="P9" s="48"/>
      <c r="Q9" s="108"/>
      <c r="R9" s="109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1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203" t="s">
        <v>120</v>
      </c>
      <c r="B11" s="204"/>
      <c r="C11" s="204"/>
      <c r="D11" s="204"/>
      <c r="E11" s="205"/>
      <c r="F11" s="70" t="s">
        <v>121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91" t="s">
        <v>122</v>
      </c>
      <c r="B12" s="192"/>
      <c r="C12" s="192"/>
      <c r="D12" s="192"/>
      <c r="E12" s="193"/>
      <c r="F12" s="129">
        <v>-66453.425000000003</v>
      </c>
      <c r="G12" s="98"/>
    </row>
    <row r="13" spans="1:19" s="99" customFormat="1" ht="30" customHeight="1" x14ac:dyDescent="0.25">
      <c r="A13" s="191" t="s">
        <v>123</v>
      </c>
      <c r="B13" s="192"/>
      <c r="C13" s="192"/>
      <c r="D13" s="192"/>
      <c r="E13" s="193"/>
      <c r="F13" s="129">
        <v>19568.800000000003</v>
      </c>
    </row>
    <row r="14" spans="1:19" s="99" customFormat="1" ht="30" customHeight="1" x14ac:dyDescent="0.25">
      <c r="A14" s="191" t="s">
        <v>124</v>
      </c>
      <c r="B14" s="192"/>
      <c r="C14" s="192"/>
      <c r="D14" s="192"/>
      <c r="E14" s="193"/>
      <c r="F14" s="130">
        <f>SUM(F15:F17)</f>
        <v>59769.96</v>
      </c>
    </row>
    <row r="15" spans="1:19" s="69" customFormat="1" ht="28.5" customHeight="1" x14ac:dyDescent="0.25">
      <c r="A15" s="194" t="s">
        <v>125</v>
      </c>
      <c r="B15" s="195"/>
      <c r="C15" s="195"/>
      <c r="D15" s="195"/>
      <c r="E15" s="196"/>
      <c r="F15" s="131">
        <v>59769.96</v>
      </c>
    </row>
    <row r="16" spans="1:19" s="69" customFormat="1" ht="24.75" hidden="1" customHeight="1" x14ac:dyDescent="0.25">
      <c r="A16" s="194" t="s">
        <v>126</v>
      </c>
      <c r="B16" s="195"/>
      <c r="C16" s="195"/>
      <c r="D16" s="195"/>
      <c r="E16" s="196"/>
      <c r="F16" s="131"/>
    </row>
    <row r="17" spans="1:19" s="69" customFormat="1" ht="30" hidden="1" customHeight="1" x14ac:dyDescent="0.25">
      <c r="A17" s="194" t="s">
        <v>127</v>
      </c>
      <c r="B17" s="195"/>
      <c r="C17" s="195"/>
      <c r="D17" s="195"/>
      <c r="E17" s="196"/>
      <c r="F17" s="131"/>
    </row>
    <row r="18" spans="1:19" s="99" customFormat="1" ht="30" customHeight="1" x14ac:dyDescent="0.25">
      <c r="A18" s="191" t="s">
        <v>128</v>
      </c>
      <c r="B18" s="192"/>
      <c r="C18" s="192"/>
      <c r="D18" s="192"/>
      <c r="E18" s="193"/>
      <c r="F18" s="130">
        <f>SUM(F19:F21)</f>
        <v>54291.8</v>
      </c>
    </row>
    <row r="19" spans="1:19" s="69" customFormat="1" ht="29.25" customHeight="1" x14ac:dyDescent="0.25">
      <c r="A19" s="194" t="s">
        <v>125</v>
      </c>
      <c r="B19" s="195"/>
      <c r="C19" s="195"/>
      <c r="D19" s="195"/>
      <c r="E19" s="196"/>
      <c r="F19" s="131">
        <v>54291.8</v>
      </c>
    </row>
    <row r="20" spans="1:19" s="69" customFormat="1" ht="30" hidden="1" customHeight="1" x14ac:dyDescent="0.25">
      <c r="A20" s="194" t="s">
        <v>126</v>
      </c>
      <c r="B20" s="195"/>
      <c r="C20" s="195"/>
      <c r="D20" s="195"/>
      <c r="E20" s="196"/>
      <c r="F20" s="131"/>
    </row>
    <row r="21" spans="1:19" s="73" customFormat="1" ht="30" hidden="1" customHeight="1" x14ac:dyDescent="0.2">
      <c r="A21" s="194" t="s">
        <v>127</v>
      </c>
      <c r="B21" s="195"/>
      <c r="C21" s="195"/>
      <c r="D21" s="195"/>
      <c r="E21" s="196"/>
      <c r="F21" s="131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2" customFormat="1" ht="30" customHeight="1" x14ac:dyDescent="0.25">
      <c r="A22" s="191" t="s">
        <v>129</v>
      </c>
      <c r="B22" s="192"/>
      <c r="C22" s="192"/>
      <c r="D22" s="192"/>
      <c r="E22" s="193"/>
      <c r="F22" s="130">
        <f>F12+F18</f>
        <v>-12161.625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2" customFormat="1" ht="30" customHeight="1" x14ac:dyDescent="0.25">
      <c r="A23" s="191" t="s">
        <v>130</v>
      </c>
      <c r="B23" s="192"/>
      <c r="C23" s="192"/>
      <c r="D23" s="192"/>
      <c r="E23" s="193"/>
      <c r="F23" s="130">
        <f>Лист3!E66</f>
        <v>121872.69599999995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2" customFormat="1" ht="30" customHeight="1" x14ac:dyDescent="0.25">
      <c r="A24" s="191" t="s">
        <v>131</v>
      </c>
      <c r="B24" s="192"/>
      <c r="C24" s="192"/>
      <c r="D24" s="192"/>
      <c r="E24" s="193"/>
      <c r="F24" s="130">
        <f>F22-F23</f>
        <v>-134034.32099999994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2" customFormat="1" ht="30" customHeight="1" x14ac:dyDescent="0.25">
      <c r="A25" s="191" t="s">
        <v>132</v>
      </c>
      <c r="B25" s="192"/>
      <c r="C25" s="192"/>
      <c r="D25" s="192"/>
      <c r="E25" s="193"/>
      <c r="F25" s="129">
        <f>F13+F14-F18</f>
        <v>25046.960000000006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0" t="s">
        <v>133</v>
      </c>
      <c r="B27" s="190"/>
      <c r="C27" s="190"/>
      <c r="D27" s="190"/>
    </row>
    <row r="28" spans="1:19" s="2" customFormat="1" ht="21.75" customHeight="1" x14ac:dyDescent="0.25">
      <c r="A28" s="197" t="s">
        <v>134</v>
      </c>
      <c r="B28" s="197"/>
      <c r="C28" s="197"/>
      <c r="D28" s="197"/>
    </row>
    <row r="29" spans="1:19" s="2" customFormat="1" ht="22.5" customHeight="1" x14ac:dyDescent="0.25">
      <c r="A29" s="190" t="s">
        <v>45</v>
      </c>
      <c r="B29" s="190"/>
      <c r="C29" s="190"/>
      <c r="D29" s="190"/>
    </row>
    <row r="30" spans="1:19" s="2" customFormat="1" ht="22.5" customHeight="1" x14ac:dyDescent="0.25">
      <c r="A30" s="190" t="s">
        <v>46</v>
      </c>
      <c r="B30" s="190"/>
      <c r="C30" s="190"/>
      <c r="D30" s="4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view="pageBreakPreview" topLeftCell="A52" zoomScale="60" zoomScaleNormal="100" workbookViewId="0">
      <selection activeCell="A64" sqref="A64:XFD65"/>
    </sheetView>
  </sheetViews>
  <sheetFormatPr defaultRowHeight="15" x14ac:dyDescent="0.25"/>
  <cols>
    <col min="1" max="1" width="52.85546875" style="79" customWidth="1"/>
    <col min="2" max="2" width="13.85546875" style="119" customWidth="1"/>
    <col min="3" max="3" width="12.85546875" style="120" customWidth="1"/>
    <col min="4" max="4" width="17.5703125" style="119" customWidth="1"/>
    <col min="5" max="5" width="14.7109375" style="119" customWidth="1"/>
    <col min="6" max="255" width="9.140625" style="79"/>
    <col min="256" max="256" width="8.7109375" style="79" customWidth="1"/>
    <col min="257" max="257" width="31.5703125" style="79" customWidth="1"/>
    <col min="258" max="258" width="13.85546875" style="79" customWidth="1"/>
    <col min="259" max="259" width="19.140625" style="79" customWidth="1"/>
    <col min="260" max="260" width="17.5703125" style="79" customWidth="1"/>
    <col min="261" max="261" width="14.7109375" style="79" customWidth="1"/>
    <col min="262" max="511" width="9.140625" style="79"/>
    <col min="512" max="512" width="8.7109375" style="79" customWidth="1"/>
    <col min="513" max="513" width="31.5703125" style="79" customWidth="1"/>
    <col min="514" max="514" width="13.85546875" style="79" customWidth="1"/>
    <col min="515" max="515" width="19.140625" style="79" customWidth="1"/>
    <col min="516" max="516" width="17.5703125" style="79" customWidth="1"/>
    <col min="517" max="517" width="14.7109375" style="79" customWidth="1"/>
    <col min="518" max="767" width="9.140625" style="79"/>
    <col min="768" max="768" width="8.7109375" style="79" customWidth="1"/>
    <col min="769" max="769" width="31.5703125" style="79" customWidth="1"/>
    <col min="770" max="770" width="13.85546875" style="79" customWidth="1"/>
    <col min="771" max="771" width="19.140625" style="79" customWidth="1"/>
    <col min="772" max="772" width="17.5703125" style="79" customWidth="1"/>
    <col min="773" max="773" width="14.7109375" style="79" customWidth="1"/>
    <col min="774" max="1023" width="9.140625" style="79"/>
    <col min="1024" max="1024" width="8.7109375" style="79" customWidth="1"/>
    <col min="1025" max="1025" width="31.5703125" style="79" customWidth="1"/>
    <col min="1026" max="1026" width="13.85546875" style="79" customWidth="1"/>
    <col min="1027" max="1027" width="19.140625" style="79" customWidth="1"/>
    <col min="1028" max="1028" width="17.5703125" style="79" customWidth="1"/>
    <col min="1029" max="1029" width="14.7109375" style="79" customWidth="1"/>
    <col min="1030" max="1279" width="9.140625" style="79"/>
    <col min="1280" max="1280" width="8.7109375" style="79" customWidth="1"/>
    <col min="1281" max="1281" width="31.5703125" style="79" customWidth="1"/>
    <col min="1282" max="1282" width="13.85546875" style="79" customWidth="1"/>
    <col min="1283" max="1283" width="19.140625" style="79" customWidth="1"/>
    <col min="1284" max="1284" width="17.5703125" style="79" customWidth="1"/>
    <col min="1285" max="1285" width="14.7109375" style="79" customWidth="1"/>
    <col min="1286" max="1535" width="9.140625" style="79"/>
    <col min="1536" max="1536" width="8.7109375" style="79" customWidth="1"/>
    <col min="1537" max="1537" width="31.5703125" style="79" customWidth="1"/>
    <col min="1538" max="1538" width="13.85546875" style="79" customWidth="1"/>
    <col min="1539" max="1539" width="19.140625" style="79" customWidth="1"/>
    <col min="1540" max="1540" width="17.5703125" style="79" customWidth="1"/>
    <col min="1541" max="1541" width="14.7109375" style="79" customWidth="1"/>
    <col min="1542" max="1791" width="9.140625" style="79"/>
    <col min="1792" max="1792" width="8.7109375" style="79" customWidth="1"/>
    <col min="1793" max="1793" width="31.5703125" style="79" customWidth="1"/>
    <col min="1794" max="1794" width="13.85546875" style="79" customWidth="1"/>
    <col min="1795" max="1795" width="19.140625" style="79" customWidth="1"/>
    <col min="1796" max="1796" width="17.5703125" style="79" customWidth="1"/>
    <col min="1797" max="1797" width="14.7109375" style="79" customWidth="1"/>
    <col min="1798" max="2047" width="9.140625" style="79"/>
    <col min="2048" max="2048" width="8.7109375" style="79" customWidth="1"/>
    <col min="2049" max="2049" width="31.5703125" style="79" customWidth="1"/>
    <col min="2050" max="2050" width="13.85546875" style="79" customWidth="1"/>
    <col min="2051" max="2051" width="19.140625" style="79" customWidth="1"/>
    <col min="2052" max="2052" width="17.5703125" style="79" customWidth="1"/>
    <col min="2053" max="2053" width="14.7109375" style="79" customWidth="1"/>
    <col min="2054" max="2303" width="9.140625" style="79"/>
    <col min="2304" max="2304" width="8.7109375" style="79" customWidth="1"/>
    <col min="2305" max="2305" width="31.5703125" style="79" customWidth="1"/>
    <col min="2306" max="2306" width="13.85546875" style="79" customWidth="1"/>
    <col min="2307" max="2307" width="19.140625" style="79" customWidth="1"/>
    <col min="2308" max="2308" width="17.5703125" style="79" customWidth="1"/>
    <col min="2309" max="2309" width="14.7109375" style="79" customWidth="1"/>
    <col min="2310" max="2559" width="9.140625" style="79"/>
    <col min="2560" max="2560" width="8.7109375" style="79" customWidth="1"/>
    <col min="2561" max="2561" width="31.5703125" style="79" customWidth="1"/>
    <col min="2562" max="2562" width="13.85546875" style="79" customWidth="1"/>
    <col min="2563" max="2563" width="19.140625" style="79" customWidth="1"/>
    <col min="2564" max="2564" width="17.5703125" style="79" customWidth="1"/>
    <col min="2565" max="2565" width="14.7109375" style="79" customWidth="1"/>
    <col min="2566" max="2815" width="9.140625" style="79"/>
    <col min="2816" max="2816" width="8.7109375" style="79" customWidth="1"/>
    <col min="2817" max="2817" width="31.5703125" style="79" customWidth="1"/>
    <col min="2818" max="2818" width="13.85546875" style="79" customWidth="1"/>
    <col min="2819" max="2819" width="19.140625" style="79" customWidth="1"/>
    <col min="2820" max="2820" width="17.5703125" style="79" customWidth="1"/>
    <col min="2821" max="2821" width="14.7109375" style="79" customWidth="1"/>
    <col min="2822" max="3071" width="9.140625" style="79"/>
    <col min="3072" max="3072" width="8.7109375" style="79" customWidth="1"/>
    <col min="3073" max="3073" width="31.5703125" style="79" customWidth="1"/>
    <col min="3074" max="3074" width="13.85546875" style="79" customWidth="1"/>
    <col min="3075" max="3075" width="19.140625" style="79" customWidth="1"/>
    <col min="3076" max="3076" width="17.5703125" style="79" customWidth="1"/>
    <col min="3077" max="3077" width="14.7109375" style="79" customWidth="1"/>
    <col min="3078" max="3327" width="9.140625" style="79"/>
    <col min="3328" max="3328" width="8.7109375" style="79" customWidth="1"/>
    <col min="3329" max="3329" width="31.5703125" style="79" customWidth="1"/>
    <col min="3330" max="3330" width="13.85546875" style="79" customWidth="1"/>
    <col min="3331" max="3331" width="19.140625" style="79" customWidth="1"/>
    <col min="3332" max="3332" width="17.5703125" style="79" customWidth="1"/>
    <col min="3333" max="3333" width="14.7109375" style="79" customWidth="1"/>
    <col min="3334" max="3583" width="9.140625" style="79"/>
    <col min="3584" max="3584" width="8.7109375" style="79" customWidth="1"/>
    <col min="3585" max="3585" width="31.5703125" style="79" customWidth="1"/>
    <col min="3586" max="3586" width="13.85546875" style="79" customWidth="1"/>
    <col min="3587" max="3587" width="19.140625" style="79" customWidth="1"/>
    <col min="3588" max="3588" width="17.5703125" style="79" customWidth="1"/>
    <col min="3589" max="3589" width="14.7109375" style="79" customWidth="1"/>
    <col min="3590" max="3839" width="9.140625" style="79"/>
    <col min="3840" max="3840" width="8.7109375" style="79" customWidth="1"/>
    <col min="3841" max="3841" width="31.5703125" style="79" customWidth="1"/>
    <col min="3842" max="3842" width="13.85546875" style="79" customWidth="1"/>
    <col min="3843" max="3843" width="19.140625" style="79" customWidth="1"/>
    <col min="3844" max="3844" width="17.5703125" style="79" customWidth="1"/>
    <col min="3845" max="3845" width="14.7109375" style="79" customWidth="1"/>
    <col min="3846" max="4095" width="9.140625" style="79"/>
    <col min="4096" max="4096" width="8.7109375" style="79" customWidth="1"/>
    <col min="4097" max="4097" width="31.5703125" style="79" customWidth="1"/>
    <col min="4098" max="4098" width="13.85546875" style="79" customWidth="1"/>
    <col min="4099" max="4099" width="19.140625" style="79" customWidth="1"/>
    <col min="4100" max="4100" width="17.5703125" style="79" customWidth="1"/>
    <col min="4101" max="4101" width="14.7109375" style="79" customWidth="1"/>
    <col min="4102" max="4351" width="9.140625" style="79"/>
    <col min="4352" max="4352" width="8.7109375" style="79" customWidth="1"/>
    <col min="4353" max="4353" width="31.5703125" style="79" customWidth="1"/>
    <col min="4354" max="4354" width="13.85546875" style="79" customWidth="1"/>
    <col min="4355" max="4355" width="19.140625" style="79" customWidth="1"/>
    <col min="4356" max="4356" width="17.5703125" style="79" customWidth="1"/>
    <col min="4357" max="4357" width="14.7109375" style="79" customWidth="1"/>
    <col min="4358" max="4607" width="9.140625" style="79"/>
    <col min="4608" max="4608" width="8.7109375" style="79" customWidth="1"/>
    <col min="4609" max="4609" width="31.5703125" style="79" customWidth="1"/>
    <col min="4610" max="4610" width="13.85546875" style="79" customWidth="1"/>
    <col min="4611" max="4611" width="19.140625" style="79" customWidth="1"/>
    <col min="4612" max="4612" width="17.5703125" style="79" customWidth="1"/>
    <col min="4613" max="4613" width="14.7109375" style="79" customWidth="1"/>
    <col min="4614" max="4863" width="9.140625" style="79"/>
    <col min="4864" max="4864" width="8.7109375" style="79" customWidth="1"/>
    <col min="4865" max="4865" width="31.5703125" style="79" customWidth="1"/>
    <col min="4866" max="4866" width="13.85546875" style="79" customWidth="1"/>
    <col min="4867" max="4867" width="19.140625" style="79" customWidth="1"/>
    <col min="4868" max="4868" width="17.5703125" style="79" customWidth="1"/>
    <col min="4869" max="4869" width="14.7109375" style="79" customWidth="1"/>
    <col min="4870" max="5119" width="9.140625" style="79"/>
    <col min="5120" max="5120" width="8.7109375" style="79" customWidth="1"/>
    <col min="5121" max="5121" width="31.5703125" style="79" customWidth="1"/>
    <col min="5122" max="5122" width="13.85546875" style="79" customWidth="1"/>
    <col min="5123" max="5123" width="19.140625" style="79" customWidth="1"/>
    <col min="5124" max="5124" width="17.5703125" style="79" customWidth="1"/>
    <col min="5125" max="5125" width="14.7109375" style="79" customWidth="1"/>
    <col min="5126" max="5375" width="9.140625" style="79"/>
    <col min="5376" max="5376" width="8.7109375" style="79" customWidth="1"/>
    <col min="5377" max="5377" width="31.5703125" style="79" customWidth="1"/>
    <col min="5378" max="5378" width="13.85546875" style="79" customWidth="1"/>
    <col min="5379" max="5379" width="19.140625" style="79" customWidth="1"/>
    <col min="5380" max="5380" width="17.5703125" style="79" customWidth="1"/>
    <col min="5381" max="5381" width="14.7109375" style="79" customWidth="1"/>
    <col min="5382" max="5631" width="9.140625" style="79"/>
    <col min="5632" max="5632" width="8.7109375" style="79" customWidth="1"/>
    <col min="5633" max="5633" width="31.5703125" style="79" customWidth="1"/>
    <col min="5634" max="5634" width="13.85546875" style="79" customWidth="1"/>
    <col min="5635" max="5635" width="19.140625" style="79" customWidth="1"/>
    <col min="5636" max="5636" width="17.5703125" style="79" customWidth="1"/>
    <col min="5637" max="5637" width="14.7109375" style="79" customWidth="1"/>
    <col min="5638" max="5887" width="9.140625" style="79"/>
    <col min="5888" max="5888" width="8.7109375" style="79" customWidth="1"/>
    <col min="5889" max="5889" width="31.5703125" style="79" customWidth="1"/>
    <col min="5890" max="5890" width="13.85546875" style="79" customWidth="1"/>
    <col min="5891" max="5891" width="19.140625" style="79" customWidth="1"/>
    <col min="5892" max="5892" width="17.5703125" style="79" customWidth="1"/>
    <col min="5893" max="5893" width="14.7109375" style="79" customWidth="1"/>
    <col min="5894" max="6143" width="9.140625" style="79"/>
    <col min="6144" max="6144" width="8.7109375" style="79" customWidth="1"/>
    <col min="6145" max="6145" width="31.5703125" style="79" customWidth="1"/>
    <col min="6146" max="6146" width="13.85546875" style="79" customWidth="1"/>
    <col min="6147" max="6147" width="19.140625" style="79" customWidth="1"/>
    <col min="6148" max="6148" width="17.5703125" style="79" customWidth="1"/>
    <col min="6149" max="6149" width="14.7109375" style="79" customWidth="1"/>
    <col min="6150" max="6399" width="9.140625" style="79"/>
    <col min="6400" max="6400" width="8.7109375" style="79" customWidth="1"/>
    <col min="6401" max="6401" width="31.5703125" style="79" customWidth="1"/>
    <col min="6402" max="6402" width="13.85546875" style="79" customWidth="1"/>
    <col min="6403" max="6403" width="19.140625" style="79" customWidth="1"/>
    <col min="6404" max="6404" width="17.5703125" style="79" customWidth="1"/>
    <col min="6405" max="6405" width="14.7109375" style="79" customWidth="1"/>
    <col min="6406" max="6655" width="9.140625" style="79"/>
    <col min="6656" max="6656" width="8.7109375" style="79" customWidth="1"/>
    <col min="6657" max="6657" width="31.5703125" style="79" customWidth="1"/>
    <col min="6658" max="6658" width="13.85546875" style="79" customWidth="1"/>
    <col min="6659" max="6659" width="19.140625" style="79" customWidth="1"/>
    <col min="6660" max="6660" width="17.5703125" style="79" customWidth="1"/>
    <col min="6661" max="6661" width="14.7109375" style="79" customWidth="1"/>
    <col min="6662" max="6911" width="9.140625" style="79"/>
    <col min="6912" max="6912" width="8.7109375" style="79" customWidth="1"/>
    <col min="6913" max="6913" width="31.5703125" style="79" customWidth="1"/>
    <col min="6914" max="6914" width="13.85546875" style="79" customWidth="1"/>
    <col min="6915" max="6915" width="19.140625" style="79" customWidth="1"/>
    <col min="6916" max="6916" width="17.5703125" style="79" customWidth="1"/>
    <col min="6917" max="6917" width="14.7109375" style="79" customWidth="1"/>
    <col min="6918" max="7167" width="9.140625" style="79"/>
    <col min="7168" max="7168" width="8.7109375" style="79" customWidth="1"/>
    <col min="7169" max="7169" width="31.5703125" style="79" customWidth="1"/>
    <col min="7170" max="7170" width="13.85546875" style="79" customWidth="1"/>
    <col min="7171" max="7171" width="19.140625" style="79" customWidth="1"/>
    <col min="7172" max="7172" width="17.5703125" style="79" customWidth="1"/>
    <col min="7173" max="7173" width="14.7109375" style="79" customWidth="1"/>
    <col min="7174" max="7423" width="9.140625" style="79"/>
    <col min="7424" max="7424" width="8.7109375" style="79" customWidth="1"/>
    <col min="7425" max="7425" width="31.5703125" style="79" customWidth="1"/>
    <col min="7426" max="7426" width="13.85546875" style="79" customWidth="1"/>
    <col min="7427" max="7427" width="19.140625" style="79" customWidth="1"/>
    <col min="7428" max="7428" width="17.5703125" style="79" customWidth="1"/>
    <col min="7429" max="7429" width="14.7109375" style="79" customWidth="1"/>
    <col min="7430" max="7679" width="9.140625" style="79"/>
    <col min="7680" max="7680" width="8.7109375" style="79" customWidth="1"/>
    <col min="7681" max="7681" width="31.5703125" style="79" customWidth="1"/>
    <col min="7682" max="7682" width="13.85546875" style="79" customWidth="1"/>
    <col min="7683" max="7683" width="19.140625" style="79" customWidth="1"/>
    <col min="7684" max="7684" width="17.5703125" style="79" customWidth="1"/>
    <col min="7685" max="7685" width="14.7109375" style="79" customWidth="1"/>
    <col min="7686" max="7935" width="9.140625" style="79"/>
    <col min="7936" max="7936" width="8.7109375" style="79" customWidth="1"/>
    <col min="7937" max="7937" width="31.5703125" style="79" customWidth="1"/>
    <col min="7938" max="7938" width="13.85546875" style="79" customWidth="1"/>
    <col min="7939" max="7939" width="19.140625" style="79" customWidth="1"/>
    <col min="7940" max="7940" width="17.5703125" style="79" customWidth="1"/>
    <col min="7941" max="7941" width="14.7109375" style="79" customWidth="1"/>
    <col min="7942" max="8191" width="9.140625" style="79"/>
    <col min="8192" max="8192" width="8.7109375" style="79" customWidth="1"/>
    <col min="8193" max="8193" width="31.5703125" style="79" customWidth="1"/>
    <col min="8194" max="8194" width="13.85546875" style="79" customWidth="1"/>
    <col min="8195" max="8195" width="19.140625" style="79" customWidth="1"/>
    <col min="8196" max="8196" width="17.5703125" style="79" customWidth="1"/>
    <col min="8197" max="8197" width="14.7109375" style="79" customWidth="1"/>
    <col min="8198" max="8447" width="9.140625" style="79"/>
    <col min="8448" max="8448" width="8.7109375" style="79" customWidth="1"/>
    <col min="8449" max="8449" width="31.5703125" style="79" customWidth="1"/>
    <col min="8450" max="8450" width="13.85546875" style="79" customWidth="1"/>
    <col min="8451" max="8451" width="19.140625" style="79" customWidth="1"/>
    <col min="8452" max="8452" width="17.5703125" style="79" customWidth="1"/>
    <col min="8453" max="8453" width="14.7109375" style="79" customWidth="1"/>
    <col min="8454" max="8703" width="9.140625" style="79"/>
    <col min="8704" max="8704" width="8.7109375" style="79" customWidth="1"/>
    <col min="8705" max="8705" width="31.5703125" style="79" customWidth="1"/>
    <col min="8706" max="8706" width="13.85546875" style="79" customWidth="1"/>
    <col min="8707" max="8707" width="19.140625" style="79" customWidth="1"/>
    <col min="8708" max="8708" width="17.5703125" style="79" customWidth="1"/>
    <col min="8709" max="8709" width="14.7109375" style="79" customWidth="1"/>
    <col min="8710" max="8959" width="9.140625" style="79"/>
    <col min="8960" max="8960" width="8.7109375" style="79" customWidth="1"/>
    <col min="8961" max="8961" width="31.5703125" style="79" customWidth="1"/>
    <col min="8962" max="8962" width="13.85546875" style="79" customWidth="1"/>
    <col min="8963" max="8963" width="19.140625" style="79" customWidth="1"/>
    <col min="8964" max="8964" width="17.5703125" style="79" customWidth="1"/>
    <col min="8965" max="8965" width="14.7109375" style="79" customWidth="1"/>
    <col min="8966" max="9215" width="9.140625" style="79"/>
    <col min="9216" max="9216" width="8.7109375" style="79" customWidth="1"/>
    <col min="9217" max="9217" width="31.5703125" style="79" customWidth="1"/>
    <col min="9218" max="9218" width="13.85546875" style="79" customWidth="1"/>
    <col min="9219" max="9219" width="19.140625" style="79" customWidth="1"/>
    <col min="9220" max="9220" width="17.5703125" style="79" customWidth="1"/>
    <col min="9221" max="9221" width="14.7109375" style="79" customWidth="1"/>
    <col min="9222" max="9471" width="9.140625" style="79"/>
    <col min="9472" max="9472" width="8.7109375" style="79" customWidth="1"/>
    <col min="9473" max="9473" width="31.5703125" style="79" customWidth="1"/>
    <col min="9474" max="9474" width="13.85546875" style="79" customWidth="1"/>
    <col min="9475" max="9475" width="19.140625" style="79" customWidth="1"/>
    <col min="9476" max="9476" width="17.5703125" style="79" customWidth="1"/>
    <col min="9477" max="9477" width="14.7109375" style="79" customWidth="1"/>
    <col min="9478" max="9727" width="9.140625" style="79"/>
    <col min="9728" max="9728" width="8.7109375" style="79" customWidth="1"/>
    <col min="9729" max="9729" width="31.5703125" style="79" customWidth="1"/>
    <col min="9730" max="9730" width="13.85546875" style="79" customWidth="1"/>
    <col min="9731" max="9731" width="19.140625" style="79" customWidth="1"/>
    <col min="9732" max="9732" width="17.5703125" style="79" customWidth="1"/>
    <col min="9733" max="9733" width="14.7109375" style="79" customWidth="1"/>
    <col min="9734" max="9983" width="9.140625" style="79"/>
    <col min="9984" max="9984" width="8.7109375" style="79" customWidth="1"/>
    <col min="9985" max="9985" width="31.5703125" style="79" customWidth="1"/>
    <col min="9986" max="9986" width="13.85546875" style="79" customWidth="1"/>
    <col min="9987" max="9987" width="19.140625" style="79" customWidth="1"/>
    <col min="9988" max="9988" width="17.5703125" style="79" customWidth="1"/>
    <col min="9989" max="9989" width="14.7109375" style="79" customWidth="1"/>
    <col min="9990" max="10239" width="9.140625" style="79"/>
    <col min="10240" max="10240" width="8.7109375" style="79" customWidth="1"/>
    <col min="10241" max="10241" width="31.5703125" style="79" customWidth="1"/>
    <col min="10242" max="10242" width="13.85546875" style="79" customWidth="1"/>
    <col min="10243" max="10243" width="19.140625" style="79" customWidth="1"/>
    <col min="10244" max="10244" width="17.5703125" style="79" customWidth="1"/>
    <col min="10245" max="10245" width="14.7109375" style="79" customWidth="1"/>
    <col min="10246" max="10495" width="9.140625" style="79"/>
    <col min="10496" max="10496" width="8.7109375" style="79" customWidth="1"/>
    <col min="10497" max="10497" width="31.5703125" style="79" customWidth="1"/>
    <col min="10498" max="10498" width="13.85546875" style="79" customWidth="1"/>
    <col min="10499" max="10499" width="19.140625" style="79" customWidth="1"/>
    <col min="10500" max="10500" width="17.5703125" style="79" customWidth="1"/>
    <col min="10501" max="10501" width="14.7109375" style="79" customWidth="1"/>
    <col min="10502" max="10751" width="9.140625" style="79"/>
    <col min="10752" max="10752" width="8.7109375" style="79" customWidth="1"/>
    <col min="10753" max="10753" width="31.5703125" style="79" customWidth="1"/>
    <col min="10754" max="10754" width="13.85546875" style="79" customWidth="1"/>
    <col min="10755" max="10755" width="19.140625" style="79" customWidth="1"/>
    <col min="10756" max="10756" width="17.5703125" style="79" customWidth="1"/>
    <col min="10757" max="10757" width="14.7109375" style="79" customWidth="1"/>
    <col min="10758" max="11007" width="9.140625" style="79"/>
    <col min="11008" max="11008" width="8.7109375" style="79" customWidth="1"/>
    <col min="11009" max="11009" width="31.5703125" style="79" customWidth="1"/>
    <col min="11010" max="11010" width="13.85546875" style="79" customWidth="1"/>
    <col min="11011" max="11011" width="19.140625" style="79" customWidth="1"/>
    <col min="11012" max="11012" width="17.5703125" style="79" customWidth="1"/>
    <col min="11013" max="11013" width="14.7109375" style="79" customWidth="1"/>
    <col min="11014" max="11263" width="9.140625" style="79"/>
    <col min="11264" max="11264" width="8.7109375" style="79" customWidth="1"/>
    <col min="11265" max="11265" width="31.5703125" style="79" customWidth="1"/>
    <col min="11266" max="11266" width="13.85546875" style="79" customWidth="1"/>
    <col min="11267" max="11267" width="19.140625" style="79" customWidth="1"/>
    <col min="11268" max="11268" width="17.5703125" style="79" customWidth="1"/>
    <col min="11269" max="11269" width="14.7109375" style="79" customWidth="1"/>
    <col min="11270" max="11519" width="9.140625" style="79"/>
    <col min="11520" max="11520" width="8.7109375" style="79" customWidth="1"/>
    <col min="11521" max="11521" width="31.5703125" style="79" customWidth="1"/>
    <col min="11522" max="11522" width="13.85546875" style="79" customWidth="1"/>
    <col min="11523" max="11523" width="19.140625" style="79" customWidth="1"/>
    <col min="11524" max="11524" width="17.5703125" style="79" customWidth="1"/>
    <col min="11525" max="11525" width="14.7109375" style="79" customWidth="1"/>
    <col min="11526" max="11775" width="9.140625" style="79"/>
    <col min="11776" max="11776" width="8.7109375" style="79" customWidth="1"/>
    <col min="11777" max="11777" width="31.5703125" style="79" customWidth="1"/>
    <col min="11778" max="11778" width="13.85546875" style="79" customWidth="1"/>
    <col min="11779" max="11779" width="19.140625" style="79" customWidth="1"/>
    <col min="11780" max="11780" width="17.5703125" style="79" customWidth="1"/>
    <col min="11781" max="11781" width="14.7109375" style="79" customWidth="1"/>
    <col min="11782" max="12031" width="9.140625" style="79"/>
    <col min="12032" max="12032" width="8.7109375" style="79" customWidth="1"/>
    <col min="12033" max="12033" width="31.5703125" style="79" customWidth="1"/>
    <col min="12034" max="12034" width="13.85546875" style="79" customWidth="1"/>
    <col min="12035" max="12035" width="19.140625" style="79" customWidth="1"/>
    <col min="12036" max="12036" width="17.5703125" style="79" customWidth="1"/>
    <col min="12037" max="12037" width="14.7109375" style="79" customWidth="1"/>
    <col min="12038" max="12287" width="9.140625" style="79"/>
    <col min="12288" max="12288" width="8.7109375" style="79" customWidth="1"/>
    <col min="12289" max="12289" width="31.5703125" style="79" customWidth="1"/>
    <col min="12290" max="12290" width="13.85546875" style="79" customWidth="1"/>
    <col min="12291" max="12291" width="19.140625" style="79" customWidth="1"/>
    <col min="12292" max="12292" width="17.5703125" style="79" customWidth="1"/>
    <col min="12293" max="12293" width="14.7109375" style="79" customWidth="1"/>
    <col min="12294" max="12543" width="9.140625" style="79"/>
    <col min="12544" max="12544" width="8.7109375" style="79" customWidth="1"/>
    <col min="12545" max="12545" width="31.5703125" style="79" customWidth="1"/>
    <col min="12546" max="12546" width="13.85546875" style="79" customWidth="1"/>
    <col min="12547" max="12547" width="19.140625" style="79" customWidth="1"/>
    <col min="12548" max="12548" width="17.5703125" style="79" customWidth="1"/>
    <col min="12549" max="12549" width="14.7109375" style="79" customWidth="1"/>
    <col min="12550" max="12799" width="9.140625" style="79"/>
    <col min="12800" max="12800" width="8.7109375" style="79" customWidth="1"/>
    <col min="12801" max="12801" width="31.5703125" style="79" customWidth="1"/>
    <col min="12802" max="12802" width="13.85546875" style="79" customWidth="1"/>
    <col min="12803" max="12803" width="19.140625" style="79" customWidth="1"/>
    <col min="12804" max="12804" width="17.5703125" style="79" customWidth="1"/>
    <col min="12805" max="12805" width="14.7109375" style="79" customWidth="1"/>
    <col min="12806" max="13055" width="9.140625" style="79"/>
    <col min="13056" max="13056" width="8.7109375" style="79" customWidth="1"/>
    <col min="13057" max="13057" width="31.5703125" style="79" customWidth="1"/>
    <col min="13058" max="13058" width="13.85546875" style="79" customWidth="1"/>
    <col min="13059" max="13059" width="19.140625" style="79" customWidth="1"/>
    <col min="13060" max="13060" width="17.5703125" style="79" customWidth="1"/>
    <col min="13061" max="13061" width="14.7109375" style="79" customWidth="1"/>
    <col min="13062" max="13311" width="9.140625" style="79"/>
    <col min="13312" max="13312" width="8.7109375" style="79" customWidth="1"/>
    <col min="13313" max="13313" width="31.5703125" style="79" customWidth="1"/>
    <col min="13314" max="13314" width="13.85546875" style="79" customWidth="1"/>
    <col min="13315" max="13315" width="19.140625" style="79" customWidth="1"/>
    <col min="13316" max="13316" width="17.5703125" style="79" customWidth="1"/>
    <col min="13317" max="13317" width="14.7109375" style="79" customWidth="1"/>
    <col min="13318" max="13567" width="9.140625" style="79"/>
    <col min="13568" max="13568" width="8.7109375" style="79" customWidth="1"/>
    <col min="13569" max="13569" width="31.5703125" style="79" customWidth="1"/>
    <col min="13570" max="13570" width="13.85546875" style="79" customWidth="1"/>
    <col min="13571" max="13571" width="19.140625" style="79" customWidth="1"/>
    <col min="13572" max="13572" width="17.5703125" style="79" customWidth="1"/>
    <col min="13573" max="13573" width="14.7109375" style="79" customWidth="1"/>
    <col min="13574" max="13823" width="9.140625" style="79"/>
    <col min="13824" max="13824" width="8.7109375" style="79" customWidth="1"/>
    <col min="13825" max="13825" width="31.5703125" style="79" customWidth="1"/>
    <col min="13826" max="13826" width="13.85546875" style="79" customWidth="1"/>
    <col min="13827" max="13827" width="19.140625" style="79" customWidth="1"/>
    <col min="13828" max="13828" width="17.5703125" style="79" customWidth="1"/>
    <col min="13829" max="13829" width="14.7109375" style="79" customWidth="1"/>
    <col min="13830" max="14079" width="9.140625" style="79"/>
    <col min="14080" max="14080" width="8.7109375" style="79" customWidth="1"/>
    <col min="14081" max="14081" width="31.5703125" style="79" customWidth="1"/>
    <col min="14082" max="14082" width="13.85546875" style="79" customWidth="1"/>
    <col min="14083" max="14083" width="19.140625" style="79" customWidth="1"/>
    <col min="14084" max="14084" width="17.5703125" style="79" customWidth="1"/>
    <col min="14085" max="14085" width="14.7109375" style="79" customWidth="1"/>
    <col min="14086" max="14335" width="9.140625" style="79"/>
    <col min="14336" max="14336" width="8.7109375" style="79" customWidth="1"/>
    <col min="14337" max="14337" width="31.5703125" style="79" customWidth="1"/>
    <col min="14338" max="14338" width="13.85546875" style="79" customWidth="1"/>
    <col min="14339" max="14339" width="19.140625" style="79" customWidth="1"/>
    <col min="14340" max="14340" width="17.5703125" style="79" customWidth="1"/>
    <col min="14341" max="14341" width="14.7109375" style="79" customWidth="1"/>
    <col min="14342" max="14591" width="9.140625" style="79"/>
    <col min="14592" max="14592" width="8.7109375" style="79" customWidth="1"/>
    <col min="14593" max="14593" width="31.5703125" style="79" customWidth="1"/>
    <col min="14594" max="14594" width="13.85546875" style="79" customWidth="1"/>
    <col min="14595" max="14595" width="19.140625" style="79" customWidth="1"/>
    <col min="14596" max="14596" width="17.5703125" style="79" customWidth="1"/>
    <col min="14597" max="14597" width="14.7109375" style="79" customWidth="1"/>
    <col min="14598" max="14847" width="9.140625" style="79"/>
    <col min="14848" max="14848" width="8.7109375" style="79" customWidth="1"/>
    <col min="14849" max="14849" width="31.5703125" style="79" customWidth="1"/>
    <col min="14850" max="14850" width="13.85546875" style="79" customWidth="1"/>
    <col min="14851" max="14851" width="19.140625" style="79" customWidth="1"/>
    <col min="14852" max="14852" width="17.5703125" style="79" customWidth="1"/>
    <col min="14853" max="14853" width="14.7109375" style="79" customWidth="1"/>
    <col min="14854" max="15103" width="9.140625" style="79"/>
    <col min="15104" max="15104" width="8.7109375" style="79" customWidth="1"/>
    <col min="15105" max="15105" width="31.5703125" style="79" customWidth="1"/>
    <col min="15106" max="15106" width="13.85546875" style="79" customWidth="1"/>
    <col min="15107" max="15107" width="19.140625" style="79" customWidth="1"/>
    <col min="15108" max="15108" width="17.5703125" style="79" customWidth="1"/>
    <col min="15109" max="15109" width="14.7109375" style="79" customWidth="1"/>
    <col min="15110" max="15359" width="9.140625" style="79"/>
    <col min="15360" max="15360" width="8.7109375" style="79" customWidth="1"/>
    <col min="15361" max="15361" width="31.5703125" style="79" customWidth="1"/>
    <col min="15362" max="15362" width="13.85546875" style="79" customWidth="1"/>
    <col min="15363" max="15363" width="19.140625" style="79" customWidth="1"/>
    <col min="15364" max="15364" width="17.5703125" style="79" customWidth="1"/>
    <col min="15365" max="15365" width="14.7109375" style="79" customWidth="1"/>
    <col min="15366" max="15615" width="9.140625" style="79"/>
    <col min="15616" max="15616" width="8.7109375" style="79" customWidth="1"/>
    <col min="15617" max="15617" width="31.5703125" style="79" customWidth="1"/>
    <col min="15618" max="15618" width="13.85546875" style="79" customWidth="1"/>
    <col min="15619" max="15619" width="19.140625" style="79" customWidth="1"/>
    <col min="15620" max="15620" width="17.5703125" style="79" customWidth="1"/>
    <col min="15621" max="15621" width="14.7109375" style="79" customWidth="1"/>
    <col min="15622" max="15871" width="9.140625" style="79"/>
    <col min="15872" max="15872" width="8.7109375" style="79" customWidth="1"/>
    <col min="15873" max="15873" width="31.5703125" style="79" customWidth="1"/>
    <col min="15874" max="15874" width="13.85546875" style="79" customWidth="1"/>
    <col min="15875" max="15875" width="19.140625" style="79" customWidth="1"/>
    <col min="15876" max="15876" width="17.5703125" style="79" customWidth="1"/>
    <col min="15877" max="15877" width="14.7109375" style="79" customWidth="1"/>
    <col min="15878" max="16127" width="9.140625" style="79"/>
    <col min="16128" max="16128" width="8.7109375" style="79" customWidth="1"/>
    <col min="16129" max="16129" width="31.5703125" style="79" customWidth="1"/>
    <col min="16130" max="16130" width="13.85546875" style="79" customWidth="1"/>
    <col min="16131" max="16131" width="19.140625" style="79" customWidth="1"/>
    <col min="16132" max="16132" width="17.5703125" style="79" customWidth="1"/>
    <col min="16133" max="16133" width="14.7109375" style="79" customWidth="1"/>
    <col min="16134" max="16384" width="9.140625" style="79"/>
  </cols>
  <sheetData>
    <row r="1" spans="1:5" ht="23.25" customHeight="1" x14ac:dyDescent="0.25">
      <c r="E1" s="120"/>
    </row>
    <row r="2" spans="1:5" x14ac:dyDescent="0.25">
      <c r="A2" s="79" t="s">
        <v>170</v>
      </c>
    </row>
    <row r="3" spans="1:5" ht="15.75" customHeight="1" x14ac:dyDescent="0.25">
      <c r="B3" s="112" t="s">
        <v>219</v>
      </c>
    </row>
    <row r="4" spans="1:5" x14ac:dyDescent="0.25">
      <c r="B4" s="112" t="s">
        <v>171</v>
      </c>
      <c r="C4" s="121"/>
      <c r="D4" s="112"/>
    </row>
    <row r="5" spans="1:5" x14ac:dyDescent="0.25">
      <c r="B5" s="112" t="s">
        <v>172</v>
      </c>
      <c r="C5" s="121"/>
      <c r="D5" s="112"/>
    </row>
    <row r="6" spans="1:5" ht="26.25" customHeight="1" x14ac:dyDescent="0.25">
      <c r="A6" s="111" t="s">
        <v>173</v>
      </c>
      <c r="E6" s="112" t="s">
        <v>174</v>
      </c>
    </row>
    <row r="7" spans="1:5" ht="28.5" customHeight="1" x14ac:dyDescent="0.25">
      <c r="A7" s="208" t="s">
        <v>220</v>
      </c>
      <c r="B7" s="208"/>
      <c r="C7" s="208"/>
      <c r="D7" s="208"/>
      <c r="E7" s="208"/>
    </row>
    <row r="8" spans="1:5" ht="30" customHeight="1" x14ac:dyDescent="0.25">
      <c r="A8" s="208" t="s">
        <v>175</v>
      </c>
      <c r="B8" s="208"/>
      <c r="C8" s="208"/>
      <c r="D8" s="208"/>
      <c r="E8" s="208"/>
    </row>
    <row r="9" spans="1:5" ht="30" customHeight="1" x14ac:dyDescent="0.25">
      <c r="A9" s="208" t="s">
        <v>176</v>
      </c>
      <c r="B9" s="208"/>
      <c r="C9" s="208"/>
      <c r="D9" s="208"/>
      <c r="E9" s="208"/>
    </row>
    <row r="10" spans="1:5" ht="30" customHeight="1" x14ac:dyDescent="0.25">
      <c r="A10" s="208" t="s">
        <v>177</v>
      </c>
      <c r="B10" s="208"/>
      <c r="C10" s="208"/>
      <c r="D10" s="208"/>
      <c r="E10" s="208"/>
    </row>
    <row r="11" spans="1:5" ht="29.25" customHeight="1" x14ac:dyDescent="0.25">
      <c r="A11" s="208" t="s">
        <v>178</v>
      </c>
      <c r="B11" s="208"/>
      <c r="C11" s="208"/>
      <c r="D11" s="208"/>
      <c r="E11" s="208"/>
    </row>
    <row r="12" spans="1:5" ht="28.5" customHeight="1" x14ac:dyDescent="0.25">
      <c r="A12" s="208" t="s">
        <v>179</v>
      </c>
      <c r="B12" s="208"/>
      <c r="C12" s="208"/>
      <c r="D12" s="208"/>
      <c r="E12" s="208"/>
    </row>
    <row r="13" spans="1:5" ht="150" x14ac:dyDescent="0.25">
      <c r="A13" s="115" t="s">
        <v>2</v>
      </c>
      <c r="B13" s="116" t="s">
        <v>181</v>
      </c>
      <c r="C13" s="116" t="s">
        <v>0</v>
      </c>
      <c r="D13" s="116" t="s">
        <v>180</v>
      </c>
      <c r="E13" s="116" t="s">
        <v>1</v>
      </c>
    </row>
    <row r="14" spans="1:5" s="81" customFormat="1" ht="14.25" x14ac:dyDescent="0.2">
      <c r="A14" s="122" t="s">
        <v>8</v>
      </c>
      <c r="B14" s="123"/>
      <c r="C14" s="123"/>
      <c r="D14" s="123"/>
      <c r="E14" s="123"/>
    </row>
    <row r="15" spans="1:5" x14ac:dyDescent="0.25">
      <c r="A15" s="117" t="s">
        <v>55</v>
      </c>
      <c r="B15" s="118" t="s">
        <v>21</v>
      </c>
      <c r="C15" s="116" t="s">
        <v>11</v>
      </c>
      <c r="D15" s="118">
        <v>0.13</v>
      </c>
      <c r="E15" s="118">
        <v>612.29999999999995</v>
      </c>
    </row>
    <row r="16" spans="1:5" s="81" customFormat="1" ht="28.5" x14ac:dyDescent="0.2">
      <c r="A16" s="122" t="s">
        <v>182</v>
      </c>
      <c r="B16" s="123"/>
      <c r="C16" s="123"/>
      <c r="D16" s="123"/>
      <c r="E16" s="123"/>
    </row>
    <row r="17" spans="1:5" ht="30" x14ac:dyDescent="0.25">
      <c r="A17" s="117" t="s">
        <v>183</v>
      </c>
      <c r="B17" s="118" t="s">
        <v>166</v>
      </c>
      <c r="C17" s="116" t="s">
        <v>12</v>
      </c>
      <c r="D17" s="118">
        <f>E17</f>
        <v>22042.799999999999</v>
      </c>
      <c r="E17" s="118">
        <v>22042.799999999999</v>
      </c>
    </row>
    <row r="18" spans="1:5" x14ac:dyDescent="0.25">
      <c r="A18" s="117" t="s">
        <v>106</v>
      </c>
      <c r="B18" s="118" t="s">
        <v>166</v>
      </c>
      <c r="C18" s="116" t="s">
        <v>12</v>
      </c>
      <c r="D18" s="118">
        <f t="shared" ref="D18:D21" si="0">E18</f>
        <v>471.24</v>
      </c>
      <c r="E18" s="118">
        <v>471.24</v>
      </c>
    </row>
    <row r="19" spans="1:5" ht="30" x14ac:dyDescent="0.25">
      <c r="A19" s="117" t="s">
        <v>184</v>
      </c>
      <c r="B19" s="118" t="s">
        <v>22</v>
      </c>
      <c r="C19" s="116" t="s">
        <v>11</v>
      </c>
      <c r="D19" s="118">
        <f t="shared" si="0"/>
        <v>8.81</v>
      </c>
      <c r="E19" s="118">
        <v>8.81</v>
      </c>
    </row>
    <row r="20" spans="1:5" s="81" customFormat="1" x14ac:dyDescent="0.2">
      <c r="A20" s="122" t="s">
        <v>185</v>
      </c>
      <c r="B20" s="123"/>
      <c r="C20" s="123"/>
      <c r="D20" s="118"/>
      <c r="E20" s="123"/>
    </row>
    <row r="21" spans="1:5" x14ac:dyDescent="0.25">
      <c r="A21" s="117" t="s">
        <v>186</v>
      </c>
      <c r="B21" s="118" t="s">
        <v>22</v>
      </c>
      <c r="C21" s="116" t="s">
        <v>13</v>
      </c>
      <c r="D21" s="118">
        <f t="shared" si="0"/>
        <v>100</v>
      </c>
      <c r="E21" s="118">
        <v>100</v>
      </c>
    </row>
    <row r="22" spans="1:5" s="81" customFormat="1" ht="28.5" x14ac:dyDescent="0.2">
      <c r="A22" s="122" t="s">
        <v>187</v>
      </c>
      <c r="B22" s="123"/>
      <c r="C22" s="123"/>
      <c r="D22" s="123"/>
      <c r="E22" s="123"/>
    </row>
    <row r="23" spans="1:5" ht="30" x14ac:dyDescent="0.25">
      <c r="A23" s="117" t="s">
        <v>188</v>
      </c>
      <c r="B23" s="118">
        <v>7.0000000000000007E-2</v>
      </c>
      <c r="C23" s="116" t="s">
        <v>15</v>
      </c>
      <c r="D23" s="118">
        <f>E23/B23</f>
        <v>51945.714285714275</v>
      </c>
      <c r="E23" s="118">
        <v>3636.2</v>
      </c>
    </row>
    <row r="24" spans="1:5" x14ac:dyDescent="0.25">
      <c r="A24" s="117" t="s">
        <v>189</v>
      </c>
      <c r="B24" s="118">
        <v>3</v>
      </c>
      <c r="C24" s="116" t="s">
        <v>84</v>
      </c>
      <c r="D24" s="118">
        <f t="shared" ref="D24:D57" si="1">E24/B24</f>
        <v>685.98666666666668</v>
      </c>
      <c r="E24" s="118">
        <v>2057.96</v>
      </c>
    </row>
    <row r="25" spans="1:5" ht="30" x14ac:dyDescent="0.25">
      <c r="A25" s="117" t="s">
        <v>190</v>
      </c>
      <c r="B25" s="118">
        <v>7.0000000000000007E-2</v>
      </c>
      <c r="C25" s="116" t="s">
        <v>15</v>
      </c>
      <c r="D25" s="118">
        <f t="shared" si="1"/>
        <v>38959.28571428571</v>
      </c>
      <c r="E25" s="118">
        <v>2727.15</v>
      </c>
    </row>
    <row r="26" spans="1:5" ht="30" x14ac:dyDescent="0.25">
      <c r="A26" s="117" t="s">
        <v>191</v>
      </c>
      <c r="B26" s="118">
        <v>2</v>
      </c>
      <c r="C26" s="116" t="s">
        <v>13</v>
      </c>
      <c r="D26" s="118">
        <f t="shared" si="1"/>
        <v>303.29500000000002</v>
      </c>
      <c r="E26" s="118">
        <v>606.59</v>
      </c>
    </row>
    <row r="27" spans="1:5" x14ac:dyDescent="0.25">
      <c r="A27" s="117" t="s">
        <v>192</v>
      </c>
      <c r="B27" s="118">
        <v>0.01</v>
      </c>
      <c r="C27" s="116" t="s">
        <v>17</v>
      </c>
      <c r="D27" s="118">
        <f t="shared" si="1"/>
        <v>255744</v>
      </c>
      <c r="E27" s="118">
        <v>2557.44</v>
      </c>
    </row>
    <row r="28" spans="1:5" x14ac:dyDescent="0.25">
      <c r="A28" s="117" t="s">
        <v>140</v>
      </c>
      <c r="B28" s="118">
        <v>1</v>
      </c>
      <c r="C28" s="116" t="s">
        <v>141</v>
      </c>
      <c r="D28" s="118">
        <f t="shared" si="1"/>
        <v>91.38</v>
      </c>
      <c r="E28" s="118">
        <v>91.38</v>
      </c>
    </row>
    <row r="29" spans="1:5" x14ac:dyDescent="0.25">
      <c r="A29" s="117" t="s">
        <v>61</v>
      </c>
      <c r="B29" s="118">
        <v>1</v>
      </c>
      <c r="C29" s="116" t="s">
        <v>14</v>
      </c>
      <c r="D29" s="118">
        <f t="shared" si="1"/>
        <v>907.5</v>
      </c>
      <c r="E29" s="118">
        <v>907.5</v>
      </c>
    </row>
    <row r="30" spans="1:5" ht="30" x14ac:dyDescent="0.25">
      <c r="A30" s="117" t="s">
        <v>193</v>
      </c>
      <c r="B30" s="118">
        <v>1</v>
      </c>
      <c r="C30" s="116" t="s">
        <v>13</v>
      </c>
      <c r="D30" s="118">
        <f t="shared" si="1"/>
        <v>150.94</v>
      </c>
      <c r="E30" s="118">
        <v>150.94</v>
      </c>
    </row>
    <row r="31" spans="1:5" ht="30" x14ac:dyDescent="0.25">
      <c r="A31" s="117" t="s">
        <v>194</v>
      </c>
      <c r="B31" s="118">
        <v>1</v>
      </c>
      <c r="C31" s="116" t="s">
        <v>195</v>
      </c>
      <c r="D31" s="118">
        <f t="shared" si="1"/>
        <v>541.21</v>
      </c>
      <c r="E31" s="118">
        <v>541.21</v>
      </c>
    </row>
    <row r="32" spans="1:5" ht="30" x14ac:dyDescent="0.25">
      <c r="A32" s="117" t="s">
        <v>196</v>
      </c>
      <c r="B32" s="118">
        <v>0.1</v>
      </c>
      <c r="C32" s="116" t="s">
        <v>16</v>
      </c>
      <c r="D32" s="118">
        <f t="shared" si="1"/>
        <v>3662.7</v>
      </c>
      <c r="E32" s="118">
        <v>366.27</v>
      </c>
    </row>
    <row r="33" spans="1:5" ht="30" x14ac:dyDescent="0.25">
      <c r="A33" s="117" t="s">
        <v>63</v>
      </c>
      <c r="B33" s="118">
        <v>0.1</v>
      </c>
      <c r="C33" s="116" t="s">
        <v>16</v>
      </c>
      <c r="D33" s="118">
        <f t="shared" si="1"/>
        <v>1791.3</v>
      </c>
      <c r="E33" s="118">
        <v>179.13</v>
      </c>
    </row>
    <row r="34" spans="1:5" x14ac:dyDescent="0.25">
      <c r="A34" s="117" t="s">
        <v>197</v>
      </c>
      <c r="B34" s="118">
        <v>0.02</v>
      </c>
      <c r="C34" s="116" t="s">
        <v>198</v>
      </c>
      <c r="D34" s="118">
        <f t="shared" si="1"/>
        <v>27281.5</v>
      </c>
      <c r="E34" s="118">
        <v>545.63</v>
      </c>
    </row>
    <row r="35" spans="1:5" ht="30" x14ac:dyDescent="0.25">
      <c r="A35" s="117" t="s">
        <v>64</v>
      </c>
      <c r="B35" s="118">
        <v>0.68400000000000005</v>
      </c>
      <c r="C35" s="116" t="s">
        <v>16</v>
      </c>
      <c r="D35" s="118">
        <f t="shared" si="1"/>
        <v>1804.9122807017541</v>
      </c>
      <c r="E35" s="118">
        <v>1234.56</v>
      </c>
    </row>
    <row r="36" spans="1:5" ht="30" x14ac:dyDescent="0.25">
      <c r="A36" s="117" t="s">
        <v>66</v>
      </c>
      <c r="B36" s="118">
        <v>1</v>
      </c>
      <c r="C36" s="116" t="s">
        <v>14</v>
      </c>
      <c r="D36" s="118">
        <f t="shared" si="1"/>
        <v>549.39</v>
      </c>
      <c r="E36" s="118">
        <v>549.39</v>
      </c>
    </row>
    <row r="37" spans="1:5" x14ac:dyDescent="0.25">
      <c r="A37" s="117" t="s">
        <v>67</v>
      </c>
      <c r="B37" s="118">
        <v>0.1</v>
      </c>
      <c r="C37" s="116" t="s">
        <v>15</v>
      </c>
      <c r="D37" s="118">
        <f t="shared" si="1"/>
        <v>15537.699999999999</v>
      </c>
      <c r="E37" s="118">
        <v>1553.77</v>
      </c>
    </row>
    <row r="38" spans="1:5" ht="30" x14ac:dyDescent="0.25">
      <c r="A38" s="117" t="s">
        <v>68</v>
      </c>
      <c r="B38" s="118">
        <v>4</v>
      </c>
      <c r="C38" s="116" t="s">
        <v>18</v>
      </c>
      <c r="D38" s="118">
        <f t="shared" si="1"/>
        <v>225.345</v>
      </c>
      <c r="E38" s="118">
        <v>901.38</v>
      </c>
    </row>
    <row r="39" spans="1:5" x14ac:dyDescent="0.25">
      <c r="A39" s="117" t="s">
        <v>143</v>
      </c>
      <c r="B39" s="118">
        <v>1</v>
      </c>
      <c r="C39" s="116" t="s">
        <v>141</v>
      </c>
      <c r="D39" s="118">
        <f t="shared" si="1"/>
        <v>73.400000000000006</v>
      </c>
      <c r="E39" s="118">
        <v>73.400000000000006</v>
      </c>
    </row>
    <row r="40" spans="1:5" x14ac:dyDescent="0.25">
      <c r="A40" s="117" t="s">
        <v>199</v>
      </c>
      <c r="B40" s="118">
        <v>1</v>
      </c>
      <c r="C40" s="116" t="s">
        <v>13</v>
      </c>
      <c r="D40" s="118">
        <f t="shared" si="1"/>
        <v>4440.0600000000004</v>
      </c>
      <c r="E40" s="118">
        <v>4440.0600000000004</v>
      </c>
    </row>
    <row r="41" spans="1:5" x14ac:dyDescent="0.25">
      <c r="A41" s="117" t="s">
        <v>144</v>
      </c>
      <c r="B41" s="118">
        <v>1</v>
      </c>
      <c r="C41" s="116" t="s">
        <v>14</v>
      </c>
      <c r="D41" s="118">
        <f t="shared" si="1"/>
        <v>2989.28</v>
      </c>
      <c r="E41" s="118">
        <v>2989.28</v>
      </c>
    </row>
    <row r="42" spans="1:5" ht="30" x14ac:dyDescent="0.25">
      <c r="A42" s="117" t="s">
        <v>146</v>
      </c>
      <c r="B42" s="118">
        <v>1</v>
      </c>
      <c r="C42" s="116" t="s">
        <v>19</v>
      </c>
      <c r="D42" s="118">
        <f t="shared" si="1"/>
        <v>1174.1099999999999</v>
      </c>
      <c r="E42" s="118">
        <v>1174.1099999999999</v>
      </c>
    </row>
    <row r="43" spans="1:5" ht="30" x14ac:dyDescent="0.25">
      <c r="A43" s="117" t="s">
        <v>200</v>
      </c>
      <c r="B43" s="118">
        <v>1</v>
      </c>
      <c r="C43" s="116" t="s">
        <v>19</v>
      </c>
      <c r="D43" s="118">
        <f t="shared" si="1"/>
        <v>604.44000000000005</v>
      </c>
      <c r="E43" s="118">
        <v>604.44000000000005</v>
      </c>
    </row>
    <row r="44" spans="1:5" x14ac:dyDescent="0.25">
      <c r="A44" s="117" t="s">
        <v>71</v>
      </c>
      <c r="B44" s="118">
        <v>32</v>
      </c>
      <c r="C44" s="116" t="s">
        <v>19</v>
      </c>
      <c r="D44" s="118">
        <f t="shared" si="1"/>
        <v>271.38937499999997</v>
      </c>
      <c r="E44" s="118">
        <v>8684.4599999999991</v>
      </c>
    </row>
    <row r="45" spans="1:5" s="81" customFormat="1" ht="28.5" x14ac:dyDescent="0.2">
      <c r="A45" s="122" t="s">
        <v>201</v>
      </c>
      <c r="B45" s="123"/>
      <c r="C45" s="123"/>
      <c r="D45" s="118"/>
      <c r="E45" s="123"/>
    </row>
    <row r="46" spans="1:5" ht="30" x14ac:dyDescent="0.25">
      <c r="A46" s="117" t="s">
        <v>202</v>
      </c>
      <c r="B46" s="118">
        <v>5</v>
      </c>
      <c r="C46" s="116" t="s">
        <v>13</v>
      </c>
      <c r="D46" s="118">
        <f t="shared" si="1"/>
        <v>472.56400000000002</v>
      </c>
      <c r="E46" s="118">
        <v>2362.8200000000002</v>
      </c>
    </row>
    <row r="47" spans="1:5" ht="30" x14ac:dyDescent="0.25">
      <c r="A47" s="117" t="s">
        <v>203</v>
      </c>
      <c r="B47" s="118">
        <v>5.0000000000000001E-3</v>
      </c>
      <c r="C47" s="116" t="s">
        <v>85</v>
      </c>
      <c r="D47" s="118">
        <f t="shared" si="1"/>
        <v>29556</v>
      </c>
      <c r="E47" s="118">
        <v>147.78</v>
      </c>
    </row>
    <row r="48" spans="1:5" ht="45" x14ac:dyDescent="0.25">
      <c r="A48" s="117" t="s">
        <v>204</v>
      </c>
      <c r="B48" s="118">
        <v>2.52</v>
      </c>
      <c r="C48" s="116" t="s">
        <v>12</v>
      </c>
      <c r="D48" s="118">
        <f t="shared" si="1"/>
        <v>725.32142857142856</v>
      </c>
      <c r="E48" s="118">
        <v>1827.81</v>
      </c>
    </row>
    <row r="49" spans="1:7" x14ac:dyDescent="0.25">
      <c r="A49" s="117" t="s">
        <v>205</v>
      </c>
      <c r="B49" s="118">
        <v>0.01</v>
      </c>
      <c r="C49" s="116" t="s">
        <v>17</v>
      </c>
      <c r="D49" s="118">
        <f t="shared" si="1"/>
        <v>48686</v>
      </c>
      <c r="E49" s="118">
        <v>486.86</v>
      </c>
    </row>
    <row r="50" spans="1:7" ht="30" x14ac:dyDescent="0.25">
      <c r="A50" s="117" t="s">
        <v>72</v>
      </c>
      <c r="B50" s="118">
        <v>0.34399999999999997</v>
      </c>
      <c r="C50" s="116" t="s">
        <v>16</v>
      </c>
      <c r="D50" s="118">
        <f t="shared" si="1"/>
        <v>1814.5930232558142</v>
      </c>
      <c r="E50" s="118">
        <v>624.22</v>
      </c>
    </row>
    <row r="51" spans="1:7" ht="30" x14ac:dyDescent="0.25">
      <c r="A51" s="117" t="s">
        <v>151</v>
      </c>
      <c r="B51" s="118">
        <v>0.34300000000000003</v>
      </c>
      <c r="C51" s="116" t="s">
        <v>16</v>
      </c>
      <c r="D51" s="118">
        <f t="shared" si="1"/>
        <v>1842.5655976676383</v>
      </c>
      <c r="E51" s="118">
        <v>632</v>
      </c>
    </row>
    <row r="52" spans="1:7" ht="30" x14ac:dyDescent="0.25">
      <c r="A52" s="117" t="s">
        <v>206</v>
      </c>
      <c r="B52" s="118">
        <v>28</v>
      </c>
      <c r="C52" s="116" t="s">
        <v>84</v>
      </c>
      <c r="D52" s="118">
        <f t="shared" si="1"/>
        <v>101.39821428571429</v>
      </c>
      <c r="E52" s="118">
        <v>2839.15</v>
      </c>
    </row>
    <row r="53" spans="1:7" ht="30" x14ac:dyDescent="0.25">
      <c r="A53" s="117" t="s">
        <v>153</v>
      </c>
      <c r="B53" s="118" t="s">
        <v>221</v>
      </c>
      <c r="C53" s="116" t="s">
        <v>16</v>
      </c>
      <c r="D53" s="118">
        <f>E53</f>
        <v>881.91</v>
      </c>
      <c r="E53" s="118">
        <v>881.91</v>
      </c>
    </row>
    <row r="54" spans="1:7" x14ac:dyDescent="0.25">
      <c r="A54" s="117" t="s">
        <v>207</v>
      </c>
      <c r="B54" s="118">
        <v>3</v>
      </c>
      <c r="C54" s="116" t="s">
        <v>208</v>
      </c>
      <c r="D54" s="118">
        <f t="shared" si="1"/>
        <v>228.39333333333332</v>
      </c>
      <c r="E54" s="118">
        <v>685.18</v>
      </c>
    </row>
    <row r="55" spans="1:7" ht="30" x14ac:dyDescent="0.25">
      <c r="A55" s="117" t="s">
        <v>86</v>
      </c>
      <c r="B55" s="118">
        <v>2.3E-2</v>
      </c>
      <c r="C55" s="116" t="s">
        <v>87</v>
      </c>
      <c r="D55" s="118">
        <f t="shared" si="1"/>
        <v>26736.086956521736</v>
      </c>
      <c r="E55" s="118">
        <v>614.92999999999995</v>
      </c>
    </row>
    <row r="56" spans="1:7" ht="30" x14ac:dyDescent="0.25">
      <c r="A56" s="117" t="s">
        <v>209</v>
      </c>
      <c r="B56" s="118">
        <v>0.04</v>
      </c>
      <c r="C56" s="116" t="s">
        <v>87</v>
      </c>
      <c r="D56" s="118">
        <f t="shared" si="1"/>
        <v>34234.75</v>
      </c>
      <c r="E56" s="118">
        <v>1369.39</v>
      </c>
    </row>
    <row r="57" spans="1:7" ht="30" x14ac:dyDescent="0.25">
      <c r="A57" s="117" t="s">
        <v>88</v>
      </c>
      <c r="B57" s="118">
        <v>0.02</v>
      </c>
      <c r="C57" s="116" t="s">
        <v>17</v>
      </c>
      <c r="D57" s="118">
        <f t="shared" si="1"/>
        <v>46457</v>
      </c>
      <c r="E57" s="118">
        <v>929.14</v>
      </c>
    </row>
    <row r="58" spans="1:7" s="81" customFormat="1" ht="28.5" x14ac:dyDescent="0.2">
      <c r="A58" s="122" t="s">
        <v>39</v>
      </c>
      <c r="B58" s="123"/>
      <c r="C58" s="123"/>
      <c r="D58" s="123"/>
      <c r="E58" s="123"/>
    </row>
    <row r="59" spans="1:7" ht="30" x14ac:dyDescent="0.25">
      <c r="A59" s="117" t="s">
        <v>60</v>
      </c>
      <c r="B59" s="118" t="s">
        <v>222</v>
      </c>
      <c r="C59" s="116" t="s">
        <v>11</v>
      </c>
      <c r="D59" s="118">
        <f>E59</f>
        <v>1716.15</v>
      </c>
      <c r="E59" s="118">
        <v>1716.15</v>
      </c>
    </row>
    <row r="60" spans="1:7" s="81" customFormat="1" ht="28.5" x14ac:dyDescent="0.2">
      <c r="A60" s="122" t="s">
        <v>210</v>
      </c>
      <c r="B60" s="123"/>
      <c r="C60" s="123"/>
      <c r="D60" s="123"/>
      <c r="E60" s="123"/>
    </row>
    <row r="61" spans="1:7" x14ac:dyDescent="0.25">
      <c r="A61" s="117" t="s">
        <v>211</v>
      </c>
      <c r="B61" s="118" t="s">
        <v>22</v>
      </c>
      <c r="C61" s="116" t="s">
        <v>11</v>
      </c>
      <c r="D61" s="118">
        <f>E61</f>
        <v>800</v>
      </c>
      <c r="E61" s="118">
        <v>800</v>
      </c>
    </row>
    <row r="62" spans="1:7" s="81" customFormat="1" ht="14.25" x14ac:dyDescent="0.2">
      <c r="A62" s="122" t="s">
        <v>212</v>
      </c>
      <c r="B62" s="123"/>
      <c r="C62" s="123"/>
      <c r="D62" s="123"/>
      <c r="E62" s="123"/>
    </row>
    <row r="63" spans="1:7" x14ac:dyDescent="0.25">
      <c r="A63" s="117" t="s">
        <v>213</v>
      </c>
      <c r="B63" s="118" t="s">
        <v>20</v>
      </c>
      <c r="C63" s="116" t="s">
        <v>13</v>
      </c>
      <c r="D63" s="118">
        <f>E63</f>
        <v>35068.620000000003</v>
      </c>
      <c r="E63" s="118">
        <v>35068.620000000003</v>
      </c>
    </row>
    <row r="64" spans="1:7" s="1" customFormat="1" ht="14.25" x14ac:dyDescent="0.2">
      <c r="A64" s="83" t="s">
        <v>10</v>
      </c>
      <c r="B64" s="41"/>
      <c r="C64" s="41"/>
      <c r="D64" s="41"/>
      <c r="E64" s="38"/>
      <c r="G64" s="18"/>
    </row>
    <row r="65" spans="1:7" s="1" customFormat="1" x14ac:dyDescent="0.2">
      <c r="A65" s="84" t="s">
        <v>78</v>
      </c>
      <c r="B65" s="40" t="s">
        <v>21</v>
      </c>
      <c r="C65" s="40" t="s">
        <v>11</v>
      </c>
      <c r="D65" s="40">
        <f>E65</f>
        <v>11079.335999999996</v>
      </c>
      <c r="E65" s="29">
        <f>SUM(E15:E63)*10%</f>
        <v>11079.335999999996</v>
      </c>
      <c r="G65" s="18"/>
    </row>
    <row r="66" spans="1:7" s="81" customFormat="1" ht="14.25" x14ac:dyDescent="0.2">
      <c r="A66" s="124" t="s">
        <v>25</v>
      </c>
      <c r="B66" s="125"/>
      <c r="C66" s="126"/>
      <c r="D66" s="127"/>
      <c r="E66" s="125">
        <f>SUM(E15:E65)</f>
        <v>121872.69599999995</v>
      </c>
    </row>
    <row r="68" spans="1:7" ht="34.5" customHeight="1" x14ac:dyDescent="0.25">
      <c r="A68" s="208" t="s">
        <v>223</v>
      </c>
      <c r="B68" s="208"/>
      <c r="C68" s="208"/>
      <c r="D68" s="208"/>
      <c r="E68" s="208"/>
    </row>
    <row r="69" spans="1:7" ht="24" customHeight="1" x14ac:dyDescent="0.25">
      <c r="A69" s="208" t="s">
        <v>214</v>
      </c>
      <c r="B69" s="208"/>
      <c r="C69" s="208"/>
      <c r="D69" s="208"/>
      <c r="E69" s="208"/>
    </row>
    <row r="70" spans="1:7" ht="18.75" customHeight="1" x14ac:dyDescent="0.25">
      <c r="A70" s="208" t="s">
        <v>215</v>
      </c>
      <c r="B70" s="208"/>
      <c r="C70" s="208"/>
      <c r="D70" s="208"/>
      <c r="E70" s="208"/>
    </row>
    <row r="71" spans="1:7" ht="30.75" customHeight="1" x14ac:dyDescent="0.25">
      <c r="A71" s="208" t="s">
        <v>216</v>
      </c>
      <c r="B71" s="208"/>
      <c r="C71" s="208"/>
      <c r="D71" s="208"/>
      <c r="E71" s="208"/>
    </row>
    <row r="73" spans="1:7" ht="18.75" customHeight="1" x14ac:dyDescent="0.25">
      <c r="A73" s="113" t="s">
        <v>217</v>
      </c>
    </row>
    <row r="74" spans="1:7" ht="15.75" customHeight="1" x14ac:dyDescent="0.25">
      <c r="A74" s="114" t="s">
        <v>224</v>
      </c>
    </row>
    <row r="75" spans="1:7" ht="10.5" customHeight="1" x14ac:dyDescent="0.25">
      <c r="B75" s="112"/>
      <c r="D75" s="112" t="s">
        <v>27</v>
      </c>
    </row>
    <row r="77" spans="1:7" x14ac:dyDescent="0.25">
      <c r="A77" s="113" t="s">
        <v>218</v>
      </c>
    </row>
    <row r="78" spans="1:7" ht="10.5" customHeight="1" x14ac:dyDescent="0.25">
      <c r="B78" s="112"/>
      <c r="D78" s="112" t="s">
        <v>27</v>
      </c>
    </row>
    <row r="79" spans="1:7" ht="11.25" customHeight="1" x14ac:dyDescent="0.25"/>
  </sheetData>
  <mergeCells count="10">
    <mergeCell ref="A68:E68"/>
    <mergeCell ref="A69:E69"/>
    <mergeCell ref="A70:E70"/>
    <mergeCell ref="A71:E71"/>
    <mergeCell ref="A7:E7"/>
    <mergeCell ref="A8:E8"/>
    <mergeCell ref="A9:E9"/>
    <mergeCell ref="A10:E10"/>
    <mergeCell ref="A11:E11"/>
    <mergeCell ref="A12:E12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227</v>
      </c>
      <c r="B1" s="198"/>
      <c r="C1" s="198"/>
      <c r="D1" s="198"/>
      <c r="E1" s="198"/>
      <c r="F1" s="198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228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99" t="s">
        <v>110</v>
      </c>
      <c r="B5" s="199"/>
      <c r="C5" s="199"/>
      <c r="D5" s="199"/>
      <c r="E5" s="199"/>
      <c r="F5" s="199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4" t="s">
        <v>111</v>
      </c>
      <c r="B6" s="105">
        <v>2</v>
      </c>
      <c r="C6" s="104" t="s">
        <v>112</v>
      </c>
      <c r="D6" s="128">
        <v>392.5</v>
      </c>
      <c r="E6" s="104" t="s">
        <v>113</v>
      </c>
      <c r="F6" s="107">
        <v>401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200"/>
      <c r="R6" s="201"/>
      <c r="S6" s="56"/>
    </row>
    <row r="7" spans="1:19" s="59" customFormat="1" ht="32.25" customHeight="1" x14ac:dyDescent="0.25">
      <c r="A7" s="104" t="s">
        <v>114</v>
      </c>
      <c r="B7" s="105">
        <v>1</v>
      </c>
      <c r="C7" s="104" t="s">
        <v>115</v>
      </c>
      <c r="D7" s="128">
        <v>0</v>
      </c>
      <c r="E7" s="104" t="s">
        <v>116</v>
      </c>
      <c r="F7" s="107">
        <v>261.7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200"/>
      <c r="R7" s="202"/>
      <c r="S7" s="58"/>
    </row>
    <row r="8" spans="1:19" s="59" customFormat="1" ht="47.25" customHeight="1" x14ac:dyDescent="0.25">
      <c r="A8" s="133" t="s">
        <v>117</v>
      </c>
      <c r="B8" s="105">
        <v>8</v>
      </c>
      <c r="C8" s="104" t="s">
        <v>118</v>
      </c>
      <c r="D8" s="107">
        <v>36.9</v>
      </c>
      <c r="E8" s="104" t="s">
        <v>119</v>
      </c>
      <c r="F8" s="107">
        <v>46.2</v>
      </c>
      <c r="G8" s="48"/>
      <c r="H8" s="50"/>
      <c r="I8" s="51"/>
      <c r="J8" s="52"/>
      <c r="K8" s="132"/>
      <c r="L8" s="54"/>
      <c r="M8" s="54"/>
      <c r="N8" s="54"/>
      <c r="O8" s="54"/>
      <c r="P8" s="55"/>
      <c r="Q8" s="200"/>
      <c r="R8" s="201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32"/>
      <c r="L9" s="54"/>
      <c r="M9" s="54"/>
      <c r="N9" s="54"/>
      <c r="O9" s="54"/>
      <c r="P9" s="48"/>
      <c r="Q9" s="132"/>
      <c r="R9" s="133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3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203" t="s">
        <v>120</v>
      </c>
      <c r="B11" s="204"/>
      <c r="C11" s="204"/>
      <c r="D11" s="204"/>
      <c r="E11" s="205"/>
      <c r="F11" s="70" t="s">
        <v>121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91" t="s">
        <v>122</v>
      </c>
      <c r="B12" s="192"/>
      <c r="C12" s="192"/>
      <c r="D12" s="192"/>
      <c r="E12" s="193"/>
      <c r="F12" s="129">
        <v>-134034.32099999994</v>
      </c>
      <c r="G12" s="98"/>
    </row>
    <row r="13" spans="1:19" s="99" customFormat="1" ht="30" customHeight="1" x14ac:dyDescent="0.25">
      <c r="A13" s="191" t="s">
        <v>123</v>
      </c>
      <c r="B13" s="192"/>
      <c r="C13" s="192"/>
      <c r="D13" s="192"/>
      <c r="E13" s="193"/>
      <c r="F13" s="129">
        <v>25046.960000000006</v>
      </c>
    </row>
    <row r="14" spans="1:19" s="99" customFormat="1" ht="30" customHeight="1" x14ac:dyDescent="0.25">
      <c r="A14" s="191" t="s">
        <v>124</v>
      </c>
      <c r="B14" s="192"/>
      <c r="C14" s="192"/>
      <c r="D14" s="192"/>
      <c r="E14" s="193"/>
      <c r="F14" s="130">
        <f>SUM(F15:F17)</f>
        <v>111646.69</v>
      </c>
    </row>
    <row r="15" spans="1:19" s="69" customFormat="1" ht="28.5" customHeight="1" x14ac:dyDescent="0.25">
      <c r="A15" s="194" t="s">
        <v>125</v>
      </c>
      <c r="B15" s="195"/>
      <c r="C15" s="195"/>
      <c r="D15" s="195"/>
      <c r="E15" s="196"/>
      <c r="F15" s="131">
        <f>60268.43+51378.26</f>
        <v>111646.69</v>
      </c>
    </row>
    <row r="16" spans="1:19" s="69" customFormat="1" ht="24.75" hidden="1" customHeight="1" x14ac:dyDescent="0.25">
      <c r="A16" s="194" t="s">
        <v>126</v>
      </c>
      <c r="B16" s="195"/>
      <c r="C16" s="195"/>
      <c r="D16" s="195"/>
      <c r="E16" s="196"/>
      <c r="F16" s="131"/>
    </row>
    <row r="17" spans="1:19" s="69" customFormat="1" ht="30" hidden="1" customHeight="1" x14ac:dyDescent="0.25">
      <c r="A17" s="194" t="s">
        <v>127</v>
      </c>
      <c r="B17" s="195"/>
      <c r="C17" s="195"/>
      <c r="D17" s="195"/>
      <c r="E17" s="196"/>
      <c r="F17" s="131"/>
    </row>
    <row r="18" spans="1:19" s="99" customFormat="1" ht="30" customHeight="1" x14ac:dyDescent="0.25">
      <c r="A18" s="191" t="s">
        <v>128</v>
      </c>
      <c r="B18" s="192"/>
      <c r="C18" s="192"/>
      <c r="D18" s="192"/>
      <c r="E18" s="193"/>
      <c r="F18" s="130">
        <f>SUM(F19:F21)</f>
        <v>70519.64</v>
      </c>
    </row>
    <row r="19" spans="1:19" s="69" customFormat="1" ht="29.25" customHeight="1" x14ac:dyDescent="0.25">
      <c r="A19" s="194" t="s">
        <v>125</v>
      </c>
      <c r="B19" s="195"/>
      <c r="C19" s="195"/>
      <c r="D19" s="195"/>
      <c r="E19" s="196"/>
      <c r="F19" s="131">
        <v>70519.64</v>
      </c>
    </row>
    <row r="20" spans="1:19" s="69" customFormat="1" ht="30" hidden="1" customHeight="1" x14ac:dyDescent="0.25">
      <c r="A20" s="194" t="s">
        <v>126</v>
      </c>
      <c r="B20" s="195"/>
      <c r="C20" s="195"/>
      <c r="D20" s="195"/>
      <c r="E20" s="196"/>
      <c r="F20" s="131"/>
    </row>
    <row r="21" spans="1:19" s="73" customFormat="1" ht="30" hidden="1" customHeight="1" x14ac:dyDescent="0.2">
      <c r="A21" s="194" t="s">
        <v>127</v>
      </c>
      <c r="B21" s="195"/>
      <c r="C21" s="195"/>
      <c r="D21" s="195"/>
      <c r="E21" s="196"/>
      <c r="F21" s="131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2" customFormat="1" ht="30" customHeight="1" x14ac:dyDescent="0.25">
      <c r="A22" s="191" t="s">
        <v>129</v>
      </c>
      <c r="B22" s="192"/>
      <c r="C22" s="192"/>
      <c r="D22" s="192"/>
      <c r="E22" s="193"/>
      <c r="F22" s="130">
        <f>F12+F18</f>
        <v>-63514.680999999939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2" customFormat="1" ht="30" customHeight="1" x14ac:dyDescent="0.25">
      <c r="A23" s="191" t="s">
        <v>130</v>
      </c>
      <c r="B23" s="192"/>
      <c r="C23" s="192"/>
      <c r="D23" s="192"/>
      <c r="E23" s="193"/>
      <c r="F23" s="130">
        <f>Лист1!E60</f>
        <v>75286.782999999981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2" customFormat="1" ht="30" customHeight="1" x14ac:dyDescent="0.25">
      <c r="A24" s="191" t="s">
        <v>229</v>
      </c>
      <c r="B24" s="192"/>
      <c r="C24" s="192"/>
      <c r="D24" s="192"/>
      <c r="E24" s="193"/>
      <c r="F24" s="130">
        <f>F22-F23</f>
        <v>-138801.46399999992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2" customFormat="1" ht="30" customHeight="1" x14ac:dyDescent="0.25">
      <c r="A25" s="191" t="s">
        <v>132</v>
      </c>
      <c r="B25" s="192"/>
      <c r="C25" s="192"/>
      <c r="D25" s="192"/>
      <c r="E25" s="193"/>
      <c r="F25" s="129">
        <f>F13+F14-F18</f>
        <v>66174.010000000024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0" t="s">
        <v>133</v>
      </c>
      <c r="B27" s="190"/>
      <c r="C27" s="190"/>
      <c r="D27" s="190"/>
    </row>
    <row r="28" spans="1:19" s="2" customFormat="1" ht="21.75" customHeight="1" x14ac:dyDescent="0.25">
      <c r="A28" s="197" t="s">
        <v>134</v>
      </c>
      <c r="B28" s="197"/>
      <c r="C28" s="197"/>
      <c r="D28" s="197"/>
    </row>
    <row r="29" spans="1:19" s="2" customFormat="1" ht="22.5" customHeight="1" x14ac:dyDescent="0.25">
      <c r="A29" s="190" t="s">
        <v>45</v>
      </c>
      <c r="B29" s="190"/>
      <c r="C29" s="190"/>
      <c r="D29" s="190"/>
    </row>
    <row r="30" spans="1:19" s="2" customFormat="1" ht="22.5" customHeight="1" x14ac:dyDescent="0.25">
      <c r="A30" s="190" t="s">
        <v>46</v>
      </c>
      <c r="B30" s="190"/>
      <c r="C30" s="190"/>
      <c r="D30" s="4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42578125" style="135" customWidth="1"/>
    <col min="2" max="2" width="13.85546875" style="135" customWidth="1"/>
    <col min="3" max="3" width="12.140625" style="135" customWidth="1"/>
    <col min="4" max="4" width="15.5703125" style="135" customWidth="1"/>
    <col min="5" max="5" width="14.7109375" style="135" customWidth="1"/>
    <col min="6" max="255" width="8.140625" style="135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5" customFormat="1" ht="23.25" customHeight="1" x14ac:dyDescent="0.25">
      <c r="A1" s="209"/>
      <c r="B1" s="209"/>
      <c r="C1" s="209"/>
      <c r="D1" s="209"/>
      <c r="E1" s="209"/>
    </row>
    <row r="2" spans="1:5" s="135" customFormat="1" x14ac:dyDescent="0.25">
      <c r="A2" s="209" t="s">
        <v>170</v>
      </c>
      <c r="B2" s="209"/>
      <c r="C2" s="209"/>
      <c r="D2" s="209"/>
      <c r="E2" s="209"/>
    </row>
    <row r="3" spans="1:5" s="135" customFormat="1" ht="15.75" customHeight="1" x14ac:dyDescent="0.25">
      <c r="B3" s="209" t="s">
        <v>219</v>
      </c>
      <c r="C3" s="209"/>
      <c r="D3" s="209"/>
      <c r="E3" s="209"/>
    </row>
    <row r="4" spans="1:5" s="135" customFormat="1" x14ac:dyDescent="0.25">
      <c r="A4" s="210" t="s">
        <v>171</v>
      </c>
      <c r="B4" s="210"/>
      <c r="C4" s="210"/>
      <c r="D4" s="210"/>
      <c r="E4" s="210"/>
    </row>
    <row r="5" spans="1:5" s="135" customFormat="1" x14ac:dyDescent="0.25">
      <c r="A5" s="210" t="s">
        <v>172</v>
      </c>
      <c r="B5" s="210"/>
      <c r="C5" s="210"/>
      <c r="D5" s="210"/>
      <c r="E5" s="210"/>
    </row>
    <row r="6" spans="1:5" s="135" customFormat="1" ht="26.25" customHeight="1" x14ac:dyDescent="0.25">
      <c r="A6" s="209" t="s">
        <v>173</v>
      </c>
      <c r="B6" s="209"/>
      <c r="C6" s="209"/>
      <c r="D6" s="209"/>
      <c r="E6" s="135" t="s">
        <v>230</v>
      </c>
    </row>
    <row r="7" spans="1:5" s="135" customFormat="1" x14ac:dyDescent="0.25">
      <c r="A7" s="209"/>
      <c r="B7" s="209"/>
      <c r="C7" s="209"/>
      <c r="D7" s="209"/>
      <c r="E7" s="209"/>
    </row>
    <row r="8" spans="1:5" s="135" customFormat="1" ht="28.5" customHeight="1" x14ac:dyDescent="0.25">
      <c r="A8" s="211" t="s">
        <v>220</v>
      </c>
      <c r="B8" s="211"/>
      <c r="C8" s="211"/>
      <c r="D8" s="211"/>
      <c r="E8" s="211"/>
    </row>
    <row r="9" spans="1:5" s="135" customFormat="1" ht="29.25" customHeight="1" x14ac:dyDescent="0.25">
      <c r="A9" s="211" t="s">
        <v>175</v>
      </c>
      <c r="B9" s="211"/>
      <c r="C9" s="211"/>
      <c r="D9" s="211"/>
      <c r="E9" s="211"/>
    </row>
    <row r="10" spans="1:5" s="135" customFormat="1" ht="30" customHeight="1" x14ac:dyDescent="0.25">
      <c r="A10" s="211" t="s">
        <v>176</v>
      </c>
      <c r="B10" s="211"/>
      <c r="C10" s="211"/>
      <c r="D10" s="211"/>
      <c r="E10" s="211"/>
    </row>
    <row r="11" spans="1:5" s="135" customFormat="1" ht="30" customHeight="1" x14ac:dyDescent="0.25">
      <c r="A11" s="211" t="s">
        <v>177</v>
      </c>
      <c r="B11" s="211"/>
      <c r="C11" s="211"/>
      <c r="D11" s="211"/>
      <c r="E11" s="211"/>
    </row>
    <row r="12" spans="1:5" s="135" customFormat="1" ht="29.25" customHeight="1" x14ac:dyDescent="0.25">
      <c r="A12" s="211" t="s">
        <v>178</v>
      </c>
      <c r="B12" s="211"/>
      <c r="C12" s="211"/>
      <c r="D12" s="211"/>
      <c r="E12" s="211"/>
    </row>
    <row r="13" spans="1:5" s="135" customFormat="1" ht="28.5" customHeight="1" x14ac:dyDescent="0.25">
      <c r="A13" s="211" t="s">
        <v>179</v>
      </c>
      <c r="B13" s="211"/>
      <c r="C13" s="211"/>
      <c r="D13" s="211"/>
      <c r="E13" s="211"/>
    </row>
    <row r="14" spans="1:5" s="135" customFormat="1" ht="15.75" customHeight="1" x14ac:dyDescent="0.25">
      <c r="A14" s="209"/>
      <c r="B14" s="209"/>
      <c r="C14" s="209"/>
      <c r="D14" s="209"/>
      <c r="E14" s="209"/>
    </row>
    <row r="15" spans="1:5" s="135" customFormat="1" ht="135" x14ac:dyDescent="0.25">
      <c r="A15" s="136" t="s">
        <v>2</v>
      </c>
      <c r="B15" s="137" t="s">
        <v>181</v>
      </c>
      <c r="C15" s="137" t="s">
        <v>0</v>
      </c>
      <c r="D15" s="137" t="s">
        <v>180</v>
      </c>
      <c r="E15" s="137" t="s">
        <v>1</v>
      </c>
    </row>
    <row r="16" spans="1:5" s="135" customFormat="1" x14ac:dyDescent="0.25">
      <c r="A16" s="139" t="s">
        <v>8</v>
      </c>
      <c r="B16" s="140"/>
      <c r="C16" s="140"/>
      <c r="D16" s="140"/>
      <c r="E16" s="140"/>
    </row>
    <row r="17" spans="1:5" s="135" customFormat="1" x14ac:dyDescent="0.25">
      <c r="A17" s="136" t="s">
        <v>55</v>
      </c>
      <c r="B17" s="141" t="s">
        <v>21</v>
      </c>
      <c r="C17" s="141" t="s">
        <v>11</v>
      </c>
      <c r="D17" s="141">
        <v>0.13</v>
      </c>
      <c r="E17" s="141">
        <v>612.29999999999995</v>
      </c>
    </row>
    <row r="18" spans="1:5" s="135" customFormat="1" ht="28.5" x14ac:dyDescent="0.25">
      <c r="A18" s="139" t="s">
        <v>182</v>
      </c>
      <c r="B18" s="140"/>
      <c r="C18" s="140"/>
      <c r="D18" s="140"/>
      <c r="E18" s="140"/>
    </row>
    <row r="19" spans="1:5" s="135" customFormat="1" ht="30" x14ac:dyDescent="0.25">
      <c r="A19" s="136" t="s">
        <v>231</v>
      </c>
      <c r="B19" s="141">
        <v>3</v>
      </c>
      <c r="C19" s="141" t="s">
        <v>58</v>
      </c>
      <c r="D19" s="141">
        <f>E19/B19</f>
        <v>2680.9033333333332</v>
      </c>
      <c r="E19" s="141">
        <v>8042.71</v>
      </c>
    </row>
    <row r="20" spans="1:5" s="135" customFormat="1" x14ac:dyDescent="0.25">
      <c r="A20" s="136" t="s">
        <v>232</v>
      </c>
      <c r="B20" s="141" t="s">
        <v>247</v>
      </c>
      <c r="C20" s="141" t="s">
        <v>12</v>
      </c>
      <c r="D20" s="141">
        <f>E20</f>
        <v>221.4</v>
      </c>
      <c r="E20" s="141">
        <v>221.4</v>
      </c>
    </row>
    <row r="21" spans="1:5" s="135" customFormat="1" ht="30" x14ac:dyDescent="0.25">
      <c r="A21" s="136" t="s">
        <v>138</v>
      </c>
      <c r="B21" s="141" t="s">
        <v>247</v>
      </c>
      <c r="C21" s="141" t="s">
        <v>85</v>
      </c>
      <c r="D21" s="141">
        <f>E21</f>
        <v>797.88</v>
      </c>
      <c r="E21" s="141">
        <v>797.88</v>
      </c>
    </row>
    <row r="22" spans="1:5" s="135" customFormat="1" ht="30" x14ac:dyDescent="0.25">
      <c r="A22" s="136" t="s">
        <v>96</v>
      </c>
      <c r="B22" s="141">
        <v>0.01</v>
      </c>
      <c r="C22" s="141" t="s">
        <v>17</v>
      </c>
      <c r="D22" s="141">
        <f t="shared" ref="D22:D52" si="0">E22/B22</f>
        <v>11231</v>
      </c>
      <c r="E22" s="141">
        <v>112.31</v>
      </c>
    </row>
    <row r="23" spans="1:5" s="135" customFormat="1" x14ac:dyDescent="0.25">
      <c r="A23" s="136" t="s">
        <v>233</v>
      </c>
      <c r="B23" s="141">
        <v>0.09</v>
      </c>
      <c r="C23" s="141" t="s">
        <v>13</v>
      </c>
      <c r="D23" s="141">
        <f t="shared" si="0"/>
        <v>855.55555555555554</v>
      </c>
      <c r="E23" s="141">
        <v>77</v>
      </c>
    </row>
    <row r="24" spans="1:5" s="135" customFormat="1" x14ac:dyDescent="0.25">
      <c r="A24" s="136" t="s">
        <v>183</v>
      </c>
      <c r="B24" s="141" t="s">
        <v>166</v>
      </c>
      <c r="C24" s="141" t="s">
        <v>12</v>
      </c>
      <c r="D24" s="141">
        <f>E24</f>
        <v>22325.4</v>
      </c>
      <c r="E24" s="141">
        <v>22325.4</v>
      </c>
    </row>
    <row r="25" spans="1:5" s="135" customFormat="1" x14ac:dyDescent="0.25">
      <c r="A25" s="136" t="s">
        <v>106</v>
      </c>
      <c r="B25" s="141" t="s">
        <v>166</v>
      </c>
      <c r="C25" s="141" t="s">
        <v>12</v>
      </c>
      <c r="D25" s="141">
        <f>E25</f>
        <v>93.96</v>
      </c>
      <c r="E25" s="141">
        <v>93.96</v>
      </c>
    </row>
    <row r="26" spans="1:5" s="135" customFormat="1" ht="28.5" x14ac:dyDescent="0.25">
      <c r="A26" s="139" t="s">
        <v>187</v>
      </c>
      <c r="B26" s="140"/>
      <c r="C26" s="140"/>
      <c r="D26" s="141"/>
      <c r="E26" s="140"/>
    </row>
    <row r="27" spans="1:5" s="135" customFormat="1" x14ac:dyDescent="0.25">
      <c r="A27" s="136" t="s">
        <v>234</v>
      </c>
      <c r="B27" s="141">
        <v>1</v>
      </c>
      <c r="C27" s="141" t="s">
        <v>15</v>
      </c>
      <c r="D27" s="141">
        <f t="shared" si="0"/>
        <v>724.61</v>
      </c>
      <c r="E27" s="141">
        <v>724.61</v>
      </c>
    </row>
    <row r="28" spans="1:5" s="135" customFormat="1" ht="30" x14ac:dyDescent="0.25">
      <c r="A28" s="136" t="s">
        <v>235</v>
      </c>
      <c r="B28" s="141" t="s">
        <v>247</v>
      </c>
      <c r="C28" s="141" t="s">
        <v>16</v>
      </c>
      <c r="D28" s="141">
        <f>E28</f>
        <v>689.91</v>
      </c>
      <c r="E28" s="141">
        <v>689.91</v>
      </c>
    </row>
    <row r="29" spans="1:5" s="135" customFormat="1" ht="30" x14ac:dyDescent="0.25">
      <c r="A29" s="136" t="s">
        <v>236</v>
      </c>
      <c r="B29" s="141">
        <v>0.01</v>
      </c>
      <c r="C29" s="141" t="s">
        <v>17</v>
      </c>
      <c r="D29" s="141">
        <f t="shared" si="0"/>
        <v>30407</v>
      </c>
      <c r="E29" s="141">
        <v>304.07</v>
      </c>
    </row>
    <row r="30" spans="1:5" s="135" customFormat="1" x14ac:dyDescent="0.25">
      <c r="A30" s="136" t="s">
        <v>191</v>
      </c>
      <c r="B30" s="141">
        <v>1</v>
      </c>
      <c r="C30" s="141" t="s">
        <v>13</v>
      </c>
      <c r="D30" s="141">
        <f t="shared" si="0"/>
        <v>381.15</v>
      </c>
      <c r="E30" s="141">
        <v>381.15</v>
      </c>
    </row>
    <row r="31" spans="1:5" s="135" customFormat="1" x14ac:dyDescent="0.25">
      <c r="A31" s="136" t="s">
        <v>237</v>
      </c>
      <c r="B31" s="141">
        <v>3</v>
      </c>
      <c r="C31" s="141" t="s">
        <v>141</v>
      </c>
      <c r="D31" s="141">
        <f t="shared" si="0"/>
        <v>101.00999999999999</v>
      </c>
      <c r="E31" s="141">
        <v>303.02999999999997</v>
      </c>
    </row>
    <row r="32" spans="1:5" s="135" customFormat="1" x14ac:dyDescent="0.25">
      <c r="A32" s="136" t="s">
        <v>61</v>
      </c>
      <c r="B32" s="141">
        <v>1</v>
      </c>
      <c r="C32" s="141" t="s">
        <v>14</v>
      </c>
      <c r="D32" s="141">
        <f t="shared" si="0"/>
        <v>1012.36</v>
      </c>
      <c r="E32" s="141">
        <v>1012.36</v>
      </c>
    </row>
    <row r="33" spans="1:5" s="135" customFormat="1" x14ac:dyDescent="0.25">
      <c r="A33" s="136" t="s">
        <v>238</v>
      </c>
      <c r="B33" s="141">
        <v>0.17</v>
      </c>
      <c r="C33" s="141" t="s">
        <v>16</v>
      </c>
      <c r="D33" s="141">
        <f t="shared" si="0"/>
        <v>1813.705882352941</v>
      </c>
      <c r="E33" s="141">
        <v>308.33</v>
      </c>
    </row>
    <row r="34" spans="1:5" s="135" customFormat="1" x14ac:dyDescent="0.25">
      <c r="A34" s="136" t="s">
        <v>197</v>
      </c>
      <c r="B34" s="141">
        <v>0.01</v>
      </c>
      <c r="C34" s="141" t="s">
        <v>198</v>
      </c>
      <c r="D34" s="141">
        <f t="shared" si="0"/>
        <v>30188.999999999996</v>
      </c>
      <c r="E34" s="141">
        <v>301.89</v>
      </c>
    </row>
    <row r="35" spans="1:5" s="135" customFormat="1" ht="30" x14ac:dyDescent="0.25">
      <c r="A35" s="136" t="s">
        <v>64</v>
      </c>
      <c r="B35" s="141">
        <v>0.68799999999999994</v>
      </c>
      <c r="C35" s="141" t="s">
        <v>16</v>
      </c>
      <c r="D35" s="141">
        <f t="shared" si="0"/>
        <v>1919.4186046511629</v>
      </c>
      <c r="E35" s="141">
        <v>1320.56</v>
      </c>
    </row>
    <row r="36" spans="1:5" s="135" customFormat="1" x14ac:dyDescent="0.25">
      <c r="A36" s="136" t="s">
        <v>239</v>
      </c>
      <c r="B36" s="141">
        <v>1</v>
      </c>
      <c r="C36" s="141" t="s">
        <v>13</v>
      </c>
      <c r="D36" s="141">
        <f t="shared" si="0"/>
        <v>315.79000000000002</v>
      </c>
      <c r="E36" s="141">
        <v>315.79000000000002</v>
      </c>
    </row>
    <row r="37" spans="1:5" s="135" customFormat="1" ht="30" x14ac:dyDescent="0.25">
      <c r="A37" s="136" t="s">
        <v>68</v>
      </c>
      <c r="B37" s="141">
        <v>5</v>
      </c>
      <c r="C37" s="141" t="s">
        <v>18</v>
      </c>
      <c r="D37" s="141">
        <f t="shared" si="0"/>
        <v>251.952</v>
      </c>
      <c r="E37" s="141">
        <v>1259.76</v>
      </c>
    </row>
    <row r="38" spans="1:5" s="135" customFormat="1" x14ac:dyDescent="0.25">
      <c r="A38" s="136" t="s">
        <v>240</v>
      </c>
      <c r="B38" s="141">
        <v>3</v>
      </c>
      <c r="C38" s="141" t="s">
        <v>141</v>
      </c>
      <c r="D38" s="141">
        <f t="shared" si="0"/>
        <v>81.11333333333333</v>
      </c>
      <c r="E38" s="141">
        <v>243.34</v>
      </c>
    </row>
    <row r="39" spans="1:5" s="135" customFormat="1" x14ac:dyDescent="0.25">
      <c r="A39" s="136" t="s">
        <v>199</v>
      </c>
      <c r="B39" s="141">
        <v>1</v>
      </c>
      <c r="C39" s="141" t="s">
        <v>13</v>
      </c>
      <c r="D39" s="141">
        <f t="shared" si="0"/>
        <v>4397.99</v>
      </c>
      <c r="E39" s="141">
        <v>4397.99</v>
      </c>
    </row>
    <row r="40" spans="1:5" s="135" customFormat="1" x14ac:dyDescent="0.25">
      <c r="A40" s="136" t="s">
        <v>144</v>
      </c>
      <c r="B40" s="141">
        <v>1</v>
      </c>
      <c r="C40" s="141" t="s">
        <v>14</v>
      </c>
      <c r="D40" s="141">
        <f>E40</f>
        <v>4407.03</v>
      </c>
      <c r="E40" s="141">
        <v>4407.03</v>
      </c>
    </row>
    <row r="41" spans="1:5" s="135" customFormat="1" ht="30" x14ac:dyDescent="0.25">
      <c r="A41" s="136" t="s">
        <v>146</v>
      </c>
      <c r="B41" s="141">
        <v>1</v>
      </c>
      <c r="C41" s="141" t="s">
        <v>19</v>
      </c>
      <c r="D41" s="141">
        <f t="shared" si="0"/>
        <v>868.12</v>
      </c>
      <c r="E41" s="141">
        <v>868.12</v>
      </c>
    </row>
    <row r="42" spans="1:5" s="135" customFormat="1" ht="30" x14ac:dyDescent="0.25">
      <c r="A42" s="136" t="s">
        <v>200</v>
      </c>
      <c r="B42" s="141">
        <v>0.01</v>
      </c>
      <c r="C42" s="141" t="s">
        <v>19</v>
      </c>
      <c r="D42" s="141">
        <f t="shared" si="0"/>
        <v>30424</v>
      </c>
      <c r="E42" s="141">
        <v>304.24</v>
      </c>
    </row>
    <row r="43" spans="1:5" s="135" customFormat="1" x14ac:dyDescent="0.25">
      <c r="A43" s="136" t="s">
        <v>71</v>
      </c>
      <c r="B43" s="141">
        <v>32</v>
      </c>
      <c r="C43" s="141" t="s">
        <v>19</v>
      </c>
      <c r="D43" s="141">
        <f t="shared" si="0"/>
        <v>299.67937499999999</v>
      </c>
      <c r="E43" s="141">
        <v>9589.74</v>
      </c>
    </row>
    <row r="44" spans="1:5" s="135" customFormat="1" ht="28.5" x14ac:dyDescent="0.25">
      <c r="A44" s="139" t="s">
        <v>201</v>
      </c>
      <c r="B44" s="140"/>
      <c r="C44" s="140"/>
      <c r="D44" s="141"/>
      <c r="E44" s="140"/>
    </row>
    <row r="45" spans="1:5" s="135" customFormat="1" x14ac:dyDescent="0.25">
      <c r="A45" s="136" t="s">
        <v>241</v>
      </c>
      <c r="B45" s="141">
        <v>0.01</v>
      </c>
      <c r="C45" s="141" t="s">
        <v>17</v>
      </c>
      <c r="D45" s="141">
        <f t="shared" si="0"/>
        <v>34929</v>
      </c>
      <c r="E45" s="141">
        <v>349.29</v>
      </c>
    </row>
    <row r="46" spans="1:5" s="135" customFormat="1" ht="30" x14ac:dyDescent="0.25">
      <c r="A46" s="136" t="s">
        <v>235</v>
      </c>
      <c r="B46" s="141" t="s">
        <v>247</v>
      </c>
      <c r="C46" s="141" t="s">
        <v>16</v>
      </c>
      <c r="D46" s="141">
        <f>E46</f>
        <v>878.43</v>
      </c>
      <c r="E46" s="141">
        <v>878.43</v>
      </c>
    </row>
    <row r="47" spans="1:5" s="135" customFormat="1" x14ac:dyDescent="0.25">
      <c r="A47" s="136" t="s">
        <v>242</v>
      </c>
      <c r="B47" s="141">
        <v>3.9E-2</v>
      </c>
      <c r="C47" s="141" t="s">
        <v>156</v>
      </c>
      <c r="D47" s="141">
        <f t="shared" si="0"/>
        <v>18953.589743589746</v>
      </c>
      <c r="E47" s="141">
        <v>739.19</v>
      </c>
    </row>
    <row r="48" spans="1:5" s="135" customFormat="1" ht="30" x14ac:dyDescent="0.25">
      <c r="A48" s="136" t="s">
        <v>204</v>
      </c>
      <c r="B48" s="141">
        <v>7.44</v>
      </c>
      <c r="C48" s="141" t="s">
        <v>12</v>
      </c>
      <c r="D48" s="141">
        <f t="shared" si="0"/>
        <v>318.5336021505376</v>
      </c>
      <c r="E48" s="141">
        <v>2369.89</v>
      </c>
    </row>
    <row r="49" spans="1:7" s="135" customFormat="1" ht="30" x14ac:dyDescent="0.25">
      <c r="A49" s="136" t="s">
        <v>243</v>
      </c>
      <c r="B49" s="141">
        <v>1.24</v>
      </c>
      <c r="C49" s="141" t="s">
        <v>12</v>
      </c>
      <c r="D49" s="141">
        <f t="shared" si="0"/>
        <v>388.58870967741939</v>
      </c>
      <c r="E49" s="141">
        <v>481.85</v>
      </c>
    </row>
    <row r="50" spans="1:7" s="135" customFormat="1" x14ac:dyDescent="0.25">
      <c r="A50" s="136" t="s">
        <v>244</v>
      </c>
      <c r="B50" s="141">
        <v>1.4999999999999999E-2</v>
      </c>
      <c r="C50" s="141" t="s">
        <v>15</v>
      </c>
      <c r="D50" s="141">
        <f t="shared" si="0"/>
        <v>25480</v>
      </c>
      <c r="E50" s="141">
        <v>382.2</v>
      </c>
    </row>
    <row r="51" spans="1:7" s="135" customFormat="1" ht="30" x14ac:dyDescent="0.25">
      <c r="A51" s="136" t="s">
        <v>72</v>
      </c>
      <c r="B51" s="141">
        <v>0.34499999999999997</v>
      </c>
      <c r="C51" s="141" t="s">
        <v>16</v>
      </c>
      <c r="D51" s="141">
        <f t="shared" si="0"/>
        <v>2021.7971014492755</v>
      </c>
      <c r="E51" s="141">
        <v>697.52</v>
      </c>
    </row>
    <row r="52" spans="1:7" s="135" customFormat="1" ht="30" x14ac:dyDescent="0.25">
      <c r="A52" s="136" t="s">
        <v>151</v>
      </c>
      <c r="B52" s="141">
        <v>0.34300000000000003</v>
      </c>
      <c r="C52" s="141" t="s">
        <v>16</v>
      </c>
      <c r="D52" s="141">
        <f t="shared" si="0"/>
        <v>2007.4927113702624</v>
      </c>
      <c r="E52" s="141">
        <v>688.57</v>
      </c>
    </row>
    <row r="53" spans="1:7" s="135" customFormat="1" ht="30" x14ac:dyDescent="0.25">
      <c r="A53" s="136" t="s">
        <v>153</v>
      </c>
      <c r="B53" s="141" t="s">
        <v>23</v>
      </c>
      <c r="C53" s="141" t="s">
        <v>16</v>
      </c>
      <c r="D53" s="141">
        <f>E53</f>
        <v>1420</v>
      </c>
      <c r="E53" s="141">
        <v>1420</v>
      </c>
    </row>
    <row r="54" spans="1:7" s="135" customFormat="1" ht="28.5" x14ac:dyDescent="0.25">
      <c r="A54" s="139" t="s">
        <v>39</v>
      </c>
      <c r="B54" s="140"/>
      <c r="C54" s="140"/>
      <c r="D54" s="140"/>
      <c r="E54" s="140"/>
    </row>
    <row r="55" spans="1:7" s="135" customFormat="1" ht="30" x14ac:dyDescent="0.25">
      <c r="A55" s="136" t="s">
        <v>60</v>
      </c>
      <c r="B55" s="141" t="s">
        <v>222</v>
      </c>
      <c r="C55" s="141" t="s">
        <v>11</v>
      </c>
      <c r="D55" s="141">
        <f>E55</f>
        <v>1326.51</v>
      </c>
      <c r="E55" s="141">
        <v>1326.51</v>
      </c>
    </row>
    <row r="56" spans="1:7" s="135" customFormat="1" ht="42.75" x14ac:dyDescent="0.25">
      <c r="A56" s="139" t="s">
        <v>245</v>
      </c>
      <c r="B56" s="140"/>
      <c r="C56" s="140"/>
      <c r="D56" s="140"/>
      <c r="E56" s="140"/>
    </row>
    <row r="57" spans="1:7" s="135" customFormat="1" ht="30" x14ac:dyDescent="0.25">
      <c r="A57" s="136" t="s">
        <v>246</v>
      </c>
      <c r="B57" s="141" t="s">
        <v>247</v>
      </c>
      <c r="C57" s="141" t="s">
        <v>11</v>
      </c>
      <c r="D57" s="141">
        <f>E57</f>
        <v>94.2</v>
      </c>
      <c r="E57" s="141">
        <v>94.2</v>
      </c>
    </row>
    <row r="58" spans="1:7" s="1" customFormat="1" ht="14.25" x14ac:dyDescent="0.2">
      <c r="A58" s="83" t="s">
        <v>10</v>
      </c>
      <c r="B58" s="41"/>
      <c r="C58" s="41"/>
      <c r="D58" s="41"/>
      <c r="E58" s="38"/>
      <c r="G58" s="18"/>
    </row>
    <row r="59" spans="1:7" s="1" customFormat="1" x14ac:dyDescent="0.2">
      <c r="A59" s="84" t="s">
        <v>78</v>
      </c>
      <c r="B59" s="40" t="s">
        <v>21</v>
      </c>
      <c r="C59" s="40" t="s">
        <v>11</v>
      </c>
      <c r="D59" s="40">
        <f>E59</f>
        <v>6844.2529999999988</v>
      </c>
      <c r="E59" s="29">
        <f>SUM(E16:E57)*10%</f>
        <v>6844.2529999999988</v>
      </c>
      <c r="G59" s="18"/>
    </row>
    <row r="60" spans="1:7" s="135" customFormat="1" x14ac:dyDescent="0.25">
      <c r="A60" s="138" t="s">
        <v>25</v>
      </c>
      <c r="B60" s="141"/>
      <c r="C60" s="141"/>
      <c r="D60" s="141"/>
      <c r="E60" s="142">
        <f>SUM(E17:E59)</f>
        <v>75286.782999999981</v>
      </c>
    </row>
    <row r="61" spans="1:7" s="135" customFormat="1" x14ac:dyDescent="0.25">
      <c r="A61" s="209"/>
      <c r="B61" s="209"/>
      <c r="C61" s="209"/>
      <c r="D61" s="209"/>
      <c r="E61" s="209"/>
    </row>
    <row r="62" spans="1:7" s="135" customFormat="1" x14ac:dyDescent="0.25">
      <c r="A62" s="209"/>
      <c r="B62" s="209"/>
      <c r="C62" s="209"/>
      <c r="D62" s="209"/>
      <c r="E62" s="209"/>
    </row>
    <row r="63" spans="1:7" s="135" customFormat="1" ht="39.75" customHeight="1" x14ac:dyDescent="0.25">
      <c r="A63" s="211" t="s">
        <v>248</v>
      </c>
      <c r="B63" s="211"/>
      <c r="C63" s="211"/>
      <c r="D63" s="211"/>
      <c r="E63" s="211"/>
    </row>
    <row r="64" spans="1:7" s="135" customFormat="1" ht="27.75" customHeight="1" x14ac:dyDescent="0.25">
      <c r="A64" s="211" t="s">
        <v>214</v>
      </c>
      <c r="B64" s="211"/>
      <c r="C64" s="211"/>
      <c r="D64" s="211"/>
      <c r="E64" s="211"/>
    </row>
    <row r="65" spans="1:5" s="135" customFormat="1" ht="24" customHeight="1" x14ac:dyDescent="0.25">
      <c r="A65" s="211" t="s">
        <v>215</v>
      </c>
      <c r="B65" s="211"/>
      <c r="C65" s="211"/>
      <c r="D65" s="211"/>
      <c r="E65" s="211"/>
    </row>
    <row r="66" spans="1:5" s="135" customFormat="1" ht="30.75" customHeight="1" x14ac:dyDescent="0.25">
      <c r="A66" s="211" t="s">
        <v>216</v>
      </c>
      <c r="B66" s="211"/>
      <c r="C66" s="211"/>
      <c r="D66" s="211"/>
      <c r="E66" s="211"/>
    </row>
    <row r="67" spans="1:5" s="135" customFormat="1" x14ac:dyDescent="0.25">
      <c r="A67" s="209"/>
      <c r="B67" s="209"/>
      <c r="C67" s="209"/>
      <c r="D67" s="209"/>
      <c r="E67" s="209"/>
    </row>
    <row r="68" spans="1:5" s="135" customFormat="1" ht="24.75" customHeight="1" x14ac:dyDescent="0.25">
      <c r="B68" s="211"/>
      <c r="C68" s="211"/>
      <c r="D68" s="211"/>
      <c r="E68" s="211"/>
    </row>
    <row r="69" spans="1:5" s="135" customFormat="1" ht="18.75" customHeight="1" x14ac:dyDescent="0.25">
      <c r="A69" s="209" t="s">
        <v>217</v>
      </c>
      <c r="B69" s="209"/>
      <c r="C69" s="209"/>
      <c r="D69" s="209"/>
      <c r="E69" s="209"/>
    </row>
    <row r="70" spans="1:5" s="135" customFormat="1" ht="15.75" customHeight="1" x14ac:dyDescent="0.25">
      <c r="A70" s="209" t="s">
        <v>249</v>
      </c>
      <c r="B70" s="209"/>
      <c r="C70" s="209"/>
      <c r="D70" s="209"/>
      <c r="E70" s="209"/>
    </row>
    <row r="71" spans="1:5" s="135" customFormat="1" ht="10.5" customHeight="1" x14ac:dyDescent="0.25">
      <c r="B71" s="209"/>
      <c r="C71" s="209"/>
      <c r="D71" s="209" t="s">
        <v>27</v>
      </c>
      <c r="E71" s="209"/>
    </row>
    <row r="72" spans="1:5" s="135" customFormat="1" x14ac:dyDescent="0.25">
      <c r="A72" s="209"/>
      <c r="B72" s="209"/>
      <c r="C72" s="209"/>
      <c r="D72" s="209"/>
      <c r="E72" s="209"/>
    </row>
    <row r="73" spans="1:5" s="135" customFormat="1" x14ac:dyDescent="0.25">
      <c r="A73" s="209" t="s">
        <v>218</v>
      </c>
      <c r="B73" s="209"/>
      <c r="C73" s="209"/>
      <c r="D73" s="209"/>
      <c r="E73" s="209"/>
    </row>
    <row r="74" spans="1:5" s="135" customFormat="1" ht="10.5" customHeight="1" x14ac:dyDescent="0.25">
      <c r="B74" s="209"/>
      <c r="C74" s="209"/>
      <c r="D74" s="209" t="s">
        <v>27</v>
      </c>
      <c r="E74" s="209"/>
    </row>
    <row r="75" spans="1:5" s="135" customFormat="1" ht="11.25" customHeight="1" x14ac:dyDescent="0.25">
      <c r="A75" s="209"/>
      <c r="B75" s="209"/>
      <c r="C75" s="209"/>
      <c r="D75" s="209"/>
      <c r="E75" s="209"/>
    </row>
  </sheetData>
  <mergeCells count="31">
    <mergeCell ref="A6:D6"/>
    <mergeCell ref="A7:E7"/>
    <mergeCell ref="A8:E8"/>
    <mergeCell ref="A9:E9"/>
    <mergeCell ref="A1:E1"/>
    <mergeCell ref="A2:E2"/>
    <mergeCell ref="B3:E3"/>
    <mergeCell ref="A62:E62"/>
    <mergeCell ref="A63:E63"/>
    <mergeCell ref="A64:E64"/>
    <mergeCell ref="A10:E10"/>
    <mergeCell ref="A11:E11"/>
    <mergeCell ref="A12:E12"/>
    <mergeCell ref="A13:E13"/>
    <mergeCell ref="A14:E14"/>
    <mergeCell ref="A75:E75"/>
    <mergeCell ref="A5:E5"/>
    <mergeCell ref="A4:E4"/>
    <mergeCell ref="B71:C71"/>
    <mergeCell ref="D71:E71"/>
    <mergeCell ref="A72:E72"/>
    <mergeCell ref="A73:E73"/>
    <mergeCell ref="B74:C74"/>
    <mergeCell ref="D74:E74"/>
    <mergeCell ref="A65:E65"/>
    <mergeCell ref="A66:E66"/>
    <mergeCell ref="A67:E67"/>
    <mergeCell ref="B68:E68"/>
    <mergeCell ref="A69:E69"/>
    <mergeCell ref="A70:E70"/>
    <mergeCell ref="A61:E61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266</v>
      </c>
      <c r="B1" s="198"/>
      <c r="C1" s="198"/>
      <c r="D1" s="198"/>
      <c r="E1" s="198"/>
      <c r="F1" s="198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267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99" t="s">
        <v>110</v>
      </c>
      <c r="B5" s="199"/>
      <c r="C5" s="199"/>
      <c r="D5" s="199"/>
      <c r="E5" s="199"/>
      <c r="F5" s="199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4" t="s">
        <v>111</v>
      </c>
      <c r="B6" s="105">
        <v>2</v>
      </c>
      <c r="C6" s="104" t="s">
        <v>112</v>
      </c>
      <c r="D6" s="128">
        <v>392.5</v>
      </c>
      <c r="E6" s="104" t="s">
        <v>113</v>
      </c>
      <c r="F6" s="107">
        <v>401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200"/>
      <c r="R6" s="201"/>
      <c r="S6" s="56"/>
    </row>
    <row r="7" spans="1:19" s="59" customFormat="1" ht="32.25" customHeight="1" x14ac:dyDescent="0.25">
      <c r="A7" s="104" t="s">
        <v>114</v>
      </c>
      <c r="B7" s="105">
        <v>1</v>
      </c>
      <c r="C7" s="104" t="s">
        <v>115</v>
      </c>
      <c r="D7" s="128">
        <v>0</v>
      </c>
      <c r="E7" s="104" t="s">
        <v>116</v>
      </c>
      <c r="F7" s="107">
        <v>261.7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200"/>
      <c r="R7" s="202"/>
      <c r="S7" s="58"/>
    </row>
    <row r="8" spans="1:19" s="59" customFormat="1" ht="47.25" customHeight="1" x14ac:dyDescent="0.25">
      <c r="A8" s="145" t="s">
        <v>117</v>
      </c>
      <c r="B8" s="105">
        <v>8</v>
      </c>
      <c r="C8" s="104" t="s">
        <v>118</v>
      </c>
      <c r="D8" s="107">
        <v>36.9</v>
      </c>
      <c r="E8" s="104" t="s">
        <v>119</v>
      </c>
      <c r="F8" s="107">
        <v>46.2</v>
      </c>
      <c r="G8" s="48"/>
      <c r="H8" s="50"/>
      <c r="I8" s="51"/>
      <c r="J8" s="52"/>
      <c r="K8" s="144"/>
      <c r="L8" s="54"/>
      <c r="M8" s="54"/>
      <c r="N8" s="54"/>
      <c r="O8" s="54"/>
      <c r="P8" s="55"/>
      <c r="Q8" s="200"/>
      <c r="R8" s="201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44"/>
      <c r="L9" s="54"/>
      <c r="M9" s="54"/>
      <c r="N9" s="54"/>
      <c r="O9" s="54"/>
      <c r="P9" s="48"/>
      <c r="Q9" s="144"/>
      <c r="R9" s="145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4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203" t="s">
        <v>120</v>
      </c>
      <c r="B11" s="204"/>
      <c r="C11" s="204"/>
      <c r="D11" s="204"/>
      <c r="E11" s="205"/>
      <c r="F11" s="70" t="s">
        <v>121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91" t="s">
        <v>122</v>
      </c>
      <c r="B12" s="192"/>
      <c r="C12" s="192"/>
      <c r="D12" s="192"/>
      <c r="E12" s="193"/>
      <c r="F12" s="130">
        <v>-138801.46</v>
      </c>
      <c r="G12" s="176"/>
    </row>
    <row r="13" spans="1:19" s="99" customFormat="1" ht="30" customHeight="1" x14ac:dyDescent="0.25">
      <c r="A13" s="191" t="s">
        <v>123</v>
      </c>
      <c r="B13" s="192"/>
      <c r="C13" s="192"/>
      <c r="D13" s="192"/>
      <c r="E13" s="193"/>
      <c r="F13" s="129">
        <v>66174.009999999995</v>
      </c>
    </row>
    <row r="14" spans="1:19" s="99" customFormat="1" ht="30" customHeight="1" x14ac:dyDescent="0.25">
      <c r="A14" s="191" t="s">
        <v>124</v>
      </c>
      <c r="B14" s="192"/>
      <c r="C14" s="192"/>
      <c r="D14" s="192"/>
      <c r="E14" s="193"/>
      <c r="F14" s="130">
        <f>SUM(F15:F17)</f>
        <v>62923.839999999997</v>
      </c>
    </row>
    <row r="15" spans="1:19" s="69" customFormat="1" ht="28.5" customHeight="1" x14ac:dyDescent="0.25">
      <c r="A15" s="194" t="s">
        <v>125</v>
      </c>
      <c r="B15" s="195"/>
      <c r="C15" s="195"/>
      <c r="D15" s="195"/>
      <c r="E15" s="196"/>
      <c r="F15" s="131">
        <v>61818.84</v>
      </c>
    </row>
    <row r="16" spans="1:19" s="69" customFormat="1" ht="24.75" hidden="1" customHeight="1" x14ac:dyDescent="0.25">
      <c r="A16" s="194" t="s">
        <v>126</v>
      </c>
      <c r="B16" s="195"/>
      <c r="C16" s="195"/>
      <c r="D16" s="195"/>
      <c r="E16" s="196"/>
      <c r="F16" s="131"/>
    </row>
    <row r="17" spans="1:19" s="69" customFormat="1" ht="30" customHeight="1" x14ac:dyDescent="0.25">
      <c r="A17" s="194" t="s">
        <v>127</v>
      </c>
      <c r="B17" s="195"/>
      <c r="C17" s="195"/>
      <c r="D17" s="195"/>
      <c r="E17" s="196"/>
      <c r="F17" s="131">
        <v>1105</v>
      </c>
    </row>
    <row r="18" spans="1:19" s="99" customFormat="1" ht="30" customHeight="1" x14ac:dyDescent="0.25">
      <c r="A18" s="191" t="s">
        <v>128</v>
      </c>
      <c r="B18" s="192"/>
      <c r="C18" s="192"/>
      <c r="D18" s="192"/>
      <c r="E18" s="193"/>
      <c r="F18" s="130">
        <f>SUM(F19:F21)</f>
        <v>82149.149999999994</v>
      </c>
    </row>
    <row r="19" spans="1:19" s="69" customFormat="1" ht="29.25" customHeight="1" x14ac:dyDescent="0.25">
      <c r="A19" s="194" t="s">
        <v>125</v>
      </c>
      <c r="B19" s="195"/>
      <c r="C19" s="195"/>
      <c r="D19" s="195"/>
      <c r="E19" s="196"/>
      <c r="F19" s="131">
        <v>81214.149999999994</v>
      </c>
    </row>
    <row r="20" spans="1:19" s="69" customFormat="1" ht="30" hidden="1" customHeight="1" x14ac:dyDescent="0.25">
      <c r="A20" s="194" t="s">
        <v>126</v>
      </c>
      <c r="B20" s="195"/>
      <c r="C20" s="195"/>
      <c r="D20" s="195"/>
      <c r="E20" s="196"/>
      <c r="F20" s="131"/>
    </row>
    <row r="21" spans="1:19" s="73" customFormat="1" ht="30" customHeight="1" x14ac:dyDescent="0.2">
      <c r="A21" s="194" t="s">
        <v>127</v>
      </c>
      <c r="B21" s="195"/>
      <c r="C21" s="195"/>
      <c r="D21" s="195"/>
      <c r="E21" s="196"/>
      <c r="F21" s="131">
        <v>935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2" customFormat="1" ht="30" customHeight="1" x14ac:dyDescent="0.25">
      <c r="A22" s="191" t="s">
        <v>129</v>
      </c>
      <c r="B22" s="192"/>
      <c r="C22" s="192"/>
      <c r="D22" s="192"/>
      <c r="E22" s="193"/>
      <c r="F22" s="130">
        <f>F12+F18</f>
        <v>-56652.31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2" customFormat="1" ht="30" customHeight="1" x14ac:dyDescent="0.25">
      <c r="A23" s="191" t="s">
        <v>130</v>
      </c>
      <c r="B23" s="192"/>
      <c r="C23" s="192"/>
      <c r="D23" s="192"/>
      <c r="E23" s="193"/>
      <c r="F23" s="130">
        <f>акт21!E64</f>
        <v>74995.015625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2" customFormat="1" ht="30" customHeight="1" x14ac:dyDescent="0.25">
      <c r="A24" s="191" t="s">
        <v>229</v>
      </c>
      <c r="B24" s="192"/>
      <c r="C24" s="192"/>
      <c r="D24" s="192"/>
      <c r="E24" s="193"/>
      <c r="F24" s="130">
        <f>F22-F23</f>
        <v>-131647.325625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2" customFormat="1" ht="30" customHeight="1" x14ac:dyDescent="0.25">
      <c r="A25" s="191" t="s">
        <v>132</v>
      </c>
      <c r="B25" s="192"/>
      <c r="C25" s="192"/>
      <c r="D25" s="192"/>
      <c r="E25" s="193"/>
      <c r="F25" s="129">
        <f>F13+F14-F18</f>
        <v>46948.7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90" t="s">
        <v>133</v>
      </c>
      <c r="B27" s="190"/>
      <c r="C27" s="190"/>
      <c r="D27" s="190"/>
    </row>
    <row r="28" spans="1:19" s="2" customFormat="1" ht="21.75" hidden="1" customHeight="1" x14ac:dyDescent="0.25">
      <c r="A28" s="197" t="s">
        <v>268</v>
      </c>
      <c r="B28" s="197"/>
      <c r="C28" s="197"/>
      <c r="D28" s="197"/>
    </row>
    <row r="29" spans="1:19" s="2" customFormat="1" ht="22.5" customHeight="1" x14ac:dyDescent="0.25">
      <c r="A29" s="190" t="s">
        <v>45</v>
      </c>
      <c r="B29" s="190"/>
      <c r="C29" s="190"/>
      <c r="D29" s="190"/>
    </row>
    <row r="30" spans="1:19" s="2" customFormat="1" ht="22.5" customHeight="1" x14ac:dyDescent="0.25">
      <c r="A30" s="190" t="s">
        <v>46</v>
      </c>
      <c r="B30" s="190"/>
      <c r="C30" s="190"/>
      <c r="D30" s="4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abSelected="1" topLeftCell="A50" workbookViewId="0">
      <selection activeCell="A65" sqref="A65:E65"/>
    </sheetView>
  </sheetViews>
  <sheetFormatPr defaultColWidth="8.140625" defaultRowHeight="15" x14ac:dyDescent="0.25"/>
  <cols>
    <col min="1" max="1" width="57.85546875" style="146" customWidth="1"/>
    <col min="2" max="5" width="16.85546875" style="146" customWidth="1"/>
    <col min="6" max="6" width="8.42578125" style="146" bestFit="1" customWidth="1"/>
    <col min="7" max="255" width="8.140625" style="146"/>
    <col min="256" max="256" width="8.7109375" style="146" customWidth="1"/>
    <col min="257" max="257" width="31.5703125" style="146" customWidth="1"/>
    <col min="258" max="258" width="13.85546875" style="146" customWidth="1"/>
    <col min="259" max="259" width="19.140625" style="146" customWidth="1"/>
    <col min="260" max="260" width="17.5703125" style="146" customWidth="1"/>
    <col min="261" max="261" width="14.7109375" style="146" customWidth="1"/>
    <col min="262" max="511" width="8.140625" style="146"/>
    <col min="512" max="512" width="8.7109375" style="146" customWidth="1"/>
    <col min="513" max="513" width="31.5703125" style="146" customWidth="1"/>
    <col min="514" max="514" width="13.85546875" style="146" customWidth="1"/>
    <col min="515" max="515" width="19.140625" style="146" customWidth="1"/>
    <col min="516" max="516" width="17.5703125" style="146" customWidth="1"/>
    <col min="517" max="517" width="14.7109375" style="146" customWidth="1"/>
    <col min="518" max="767" width="8.140625" style="146"/>
    <col min="768" max="768" width="8.7109375" style="146" customWidth="1"/>
    <col min="769" max="769" width="31.5703125" style="146" customWidth="1"/>
    <col min="770" max="770" width="13.85546875" style="146" customWidth="1"/>
    <col min="771" max="771" width="19.140625" style="146" customWidth="1"/>
    <col min="772" max="772" width="17.5703125" style="146" customWidth="1"/>
    <col min="773" max="773" width="14.7109375" style="146" customWidth="1"/>
    <col min="774" max="1023" width="8.140625" style="146"/>
    <col min="1024" max="1024" width="8.7109375" style="146" customWidth="1"/>
    <col min="1025" max="1025" width="31.5703125" style="146" customWidth="1"/>
    <col min="1026" max="1026" width="13.85546875" style="146" customWidth="1"/>
    <col min="1027" max="1027" width="19.140625" style="146" customWidth="1"/>
    <col min="1028" max="1028" width="17.5703125" style="146" customWidth="1"/>
    <col min="1029" max="1029" width="14.7109375" style="146" customWidth="1"/>
    <col min="1030" max="1279" width="8.140625" style="146"/>
    <col min="1280" max="1280" width="8.7109375" style="146" customWidth="1"/>
    <col min="1281" max="1281" width="31.5703125" style="146" customWidth="1"/>
    <col min="1282" max="1282" width="13.85546875" style="146" customWidth="1"/>
    <col min="1283" max="1283" width="19.140625" style="146" customWidth="1"/>
    <col min="1284" max="1284" width="17.5703125" style="146" customWidth="1"/>
    <col min="1285" max="1285" width="14.7109375" style="146" customWidth="1"/>
    <col min="1286" max="1535" width="8.140625" style="146"/>
    <col min="1536" max="1536" width="8.7109375" style="146" customWidth="1"/>
    <col min="1537" max="1537" width="31.5703125" style="146" customWidth="1"/>
    <col min="1538" max="1538" width="13.85546875" style="146" customWidth="1"/>
    <col min="1539" max="1539" width="19.140625" style="146" customWidth="1"/>
    <col min="1540" max="1540" width="17.5703125" style="146" customWidth="1"/>
    <col min="1541" max="1541" width="14.7109375" style="146" customWidth="1"/>
    <col min="1542" max="1791" width="8.140625" style="146"/>
    <col min="1792" max="1792" width="8.7109375" style="146" customWidth="1"/>
    <col min="1793" max="1793" width="31.5703125" style="146" customWidth="1"/>
    <col min="1794" max="1794" width="13.85546875" style="146" customWidth="1"/>
    <col min="1795" max="1795" width="19.140625" style="146" customWidth="1"/>
    <col min="1796" max="1796" width="17.5703125" style="146" customWidth="1"/>
    <col min="1797" max="1797" width="14.7109375" style="146" customWidth="1"/>
    <col min="1798" max="2047" width="8.140625" style="146"/>
    <col min="2048" max="2048" width="8.7109375" style="146" customWidth="1"/>
    <col min="2049" max="2049" width="31.5703125" style="146" customWidth="1"/>
    <col min="2050" max="2050" width="13.85546875" style="146" customWidth="1"/>
    <col min="2051" max="2051" width="19.140625" style="146" customWidth="1"/>
    <col min="2052" max="2052" width="17.5703125" style="146" customWidth="1"/>
    <col min="2053" max="2053" width="14.7109375" style="146" customWidth="1"/>
    <col min="2054" max="2303" width="8.140625" style="146"/>
    <col min="2304" max="2304" width="8.7109375" style="146" customWidth="1"/>
    <col min="2305" max="2305" width="31.5703125" style="146" customWidth="1"/>
    <col min="2306" max="2306" width="13.85546875" style="146" customWidth="1"/>
    <col min="2307" max="2307" width="19.140625" style="146" customWidth="1"/>
    <col min="2308" max="2308" width="17.5703125" style="146" customWidth="1"/>
    <col min="2309" max="2309" width="14.7109375" style="146" customWidth="1"/>
    <col min="2310" max="2559" width="8.140625" style="146"/>
    <col min="2560" max="2560" width="8.7109375" style="146" customWidth="1"/>
    <col min="2561" max="2561" width="31.5703125" style="146" customWidth="1"/>
    <col min="2562" max="2562" width="13.85546875" style="146" customWidth="1"/>
    <col min="2563" max="2563" width="19.140625" style="146" customWidth="1"/>
    <col min="2564" max="2564" width="17.5703125" style="146" customWidth="1"/>
    <col min="2565" max="2565" width="14.7109375" style="146" customWidth="1"/>
    <col min="2566" max="2815" width="8.140625" style="146"/>
    <col min="2816" max="2816" width="8.7109375" style="146" customWidth="1"/>
    <col min="2817" max="2817" width="31.5703125" style="146" customWidth="1"/>
    <col min="2818" max="2818" width="13.85546875" style="146" customWidth="1"/>
    <col min="2819" max="2819" width="19.140625" style="146" customWidth="1"/>
    <col min="2820" max="2820" width="17.5703125" style="146" customWidth="1"/>
    <col min="2821" max="2821" width="14.7109375" style="146" customWidth="1"/>
    <col min="2822" max="3071" width="8.140625" style="146"/>
    <col min="3072" max="3072" width="8.7109375" style="146" customWidth="1"/>
    <col min="3073" max="3073" width="31.5703125" style="146" customWidth="1"/>
    <col min="3074" max="3074" width="13.85546875" style="146" customWidth="1"/>
    <col min="3075" max="3075" width="19.140625" style="146" customWidth="1"/>
    <col min="3076" max="3076" width="17.5703125" style="146" customWidth="1"/>
    <col min="3077" max="3077" width="14.7109375" style="146" customWidth="1"/>
    <col min="3078" max="3327" width="8.140625" style="146"/>
    <col min="3328" max="3328" width="8.7109375" style="146" customWidth="1"/>
    <col min="3329" max="3329" width="31.5703125" style="146" customWidth="1"/>
    <col min="3330" max="3330" width="13.85546875" style="146" customWidth="1"/>
    <col min="3331" max="3331" width="19.140625" style="146" customWidth="1"/>
    <col min="3332" max="3332" width="17.5703125" style="146" customWidth="1"/>
    <col min="3333" max="3333" width="14.7109375" style="146" customWidth="1"/>
    <col min="3334" max="3583" width="8.140625" style="146"/>
    <col min="3584" max="3584" width="8.7109375" style="146" customWidth="1"/>
    <col min="3585" max="3585" width="31.5703125" style="146" customWidth="1"/>
    <col min="3586" max="3586" width="13.85546875" style="146" customWidth="1"/>
    <col min="3587" max="3587" width="19.140625" style="146" customWidth="1"/>
    <col min="3588" max="3588" width="17.5703125" style="146" customWidth="1"/>
    <col min="3589" max="3589" width="14.7109375" style="146" customWidth="1"/>
    <col min="3590" max="3839" width="8.140625" style="146"/>
    <col min="3840" max="3840" width="8.7109375" style="146" customWidth="1"/>
    <col min="3841" max="3841" width="31.5703125" style="146" customWidth="1"/>
    <col min="3842" max="3842" width="13.85546875" style="146" customWidth="1"/>
    <col min="3843" max="3843" width="19.140625" style="146" customWidth="1"/>
    <col min="3844" max="3844" width="17.5703125" style="146" customWidth="1"/>
    <col min="3845" max="3845" width="14.7109375" style="146" customWidth="1"/>
    <col min="3846" max="4095" width="8.140625" style="146"/>
    <col min="4096" max="4096" width="8.7109375" style="146" customWidth="1"/>
    <col min="4097" max="4097" width="31.5703125" style="146" customWidth="1"/>
    <col min="4098" max="4098" width="13.85546875" style="146" customWidth="1"/>
    <col min="4099" max="4099" width="19.140625" style="146" customWidth="1"/>
    <col min="4100" max="4100" width="17.5703125" style="146" customWidth="1"/>
    <col min="4101" max="4101" width="14.7109375" style="146" customWidth="1"/>
    <col min="4102" max="4351" width="8.140625" style="146"/>
    <col min="4352" max="4352" width="8.7109375" style="146" customWidth="1"/>
    <col min="4353" max="4353" width="31.5703125" style="146" customWidth="1"/>
    <col min="4354" max="4354" width="13.85546875" style="146" customWidth="1"/>
    <col min="4355" max="4355" width="19.140625" style="146" customWidth="1"/>
    <col min="4356" max="4356" width="17.5703125" style="146" customWidth="1"/>
    <col min="4357" max="4357" width="14.7109375" style="146" customWidth="1"/>
    <col min="4358" max="4607" width="8.140625" style="146"/>
    <col min="4608" max="4608" width="8.7109375" style="146" customWidth="1"/>
    <col min="4609" max="4609" width="31.5703125" style="146" customWidth="1"/>
    <col min="4610" max="4610" width="13.85546875" style="146" customWidth="1"/>
    <col min="4611" max="4611" width="19.140625" style="146" customWidth="1"/>
    <col min="4612" max="4612" width="17.5703125" style="146" customWidth="1"/>
    <col min="4613" max="4613" width="14.7109375" style="146" customWidth="1"/>
    <col min="4614" max="4863" width="8.140625" style="146"/>
    <col min="4864" max="4864" width="8.7109375" style="146" customWidth="1"/>
    <col min="4865" max="4865" width="31.5703125" style="146" customWidth="1"/>
    <col min="4866" max="4866" width="13.85546875" style="146" customWidth="1"/>
    <col min="4867" max="4867" width="19.140625" style="146" customWidth="1"/>
    <col min="4868" max="4868" width="17.5703125" style="146" customWidth="1"/>
    <col min="4869" max="4869" width="14.7109375" style="146" customWidth="1"/>
    <col min="4870" max="5119" width="8.140625" style="146"/>
    <col min="5120" max="5120" width="8.7109375" style="146" customWidth="1"/>
    <col min="5121" max="5121" width="31.5703125" style="146" customWidth="1"/>
    <col min="5122" max="5122" width="13.85546875" style="146" customWidth="1"/>
    <col min="5123" max="5123" width="19.140625" style="146" customWidth="1"/>
    <col min="5124" max="5124" width="17.5703125" style="146" customWidth="1"/>
    <col min="5125" max="5125" width="14.7109375" style="146" customWidth="1"/>
    <col min="5126" max="5375" width="8.140625" style="146"/>
    <col min="5376" max="5376" width="8.7109375" style="146" customWidth="1"/>
    <col min="5377" max="5377" width="31.5703125" style="146" customWidth="1"/>
    <col min="5378" max="5378" width="13.85546875" style="146" customWidth="1"/>
    <col min="5379" max="5379" width="19.140625" style="146" customWidth="1"/>
    <col min="5380" max="5380" width="17.5703125" style="146" customWidth="1"/>
    <col min="5381" max="5381" width="14.7109375" style="146" customWidth="1"/>
    <col min="5382" max="5631" width="8.140625" style="146"/>
    <col min="5632" max="5632" width="8.7109375" style="146" customWidth="1"/>
    <col min="5633" max="5633" width="31.5703125" style="146" customWidth="1"/>
    <col min="5634" max="5634" width="13.85546875" style="146" customWidth="1"/>
    <col min="5635" max="5635" width="19.140625" style="146" customWidth="1"/>
    <col min="5636" max="5636" width="17.5703125" style="146" customWidth="1"/>
    <col min="5637" max="5637" width="14.7109375" style="146" customWidth="1"/>
    <col min="5638" max="5887" width="8.140625" style="146"/>
    <col min="5888" max="5888" width="8.7109375" style="146" customWidth="1"/>
    <col min="5889" max="5889" width="31.5703125" style="146" customWidth="1"/>
    <col min="5890" max="5890" width="13.85546875" style="146" customWidth="1"/>
    <col min="5891" max="5891" width="19.140625" style="146" customWidth="1"/>
    <col min="5892" max="5892" width="17.5703125" style="146" customWidth="1"/>
    <col min="5893" max="5893" width="14.7109375" style="146" customWidth="1"/>
    <col min="5894" max="6143" width="8.140625" style="146"/>
    <col min="6144" max="6144" width="8.7109375" style="146" customWidth="1"/>
    <col min="6145" max="6145" width="31.5703125" style="146" customWidth="1"/>
    <col min="6146" max="6146" width="13.85546875" style="146" customWidth="1"/>
    <col min="6147" max="6147" width="19.140625" style="146" customWidth="1"/>
    <col min="6148" max="6148" width="17.5703125" style="146" customWidth="1"/>
    <col min="6149" max="6149" width="14.7109375" style="146" customWidth="1"/>
    <col min="6150" max="6399" width="8.140625" style="146"/>
    <col min="6400" max="6400" width="8.7109375" style="146" customWidth="1"/>
    <col min="6401" max="6401" width="31.5703125" style="146" customWidth="1"/>
    <col min="6402" max="6402" width="13.85546875" style="146" customWidth="1"/>
    <col min="6403" max="6403" width="19.140625" style="146" customWidth="1"/>
    <col min="6404" max="6404" width="17.5703125" style="146" customWidth="1"/>
    <col min="6405" max="6405" width="14.7109375" style="146" customWidth="1"/>
    <col min="6406" max="6655" width="8.140625" style="146"/>
    <col min="6656" max="6656" width="8.7109375" style="146" customWidth="1"/>
    <col min="6657" max="6657" width="31.5703125" style="146" customWidth="1"/>
    <col min="6658" max="6658" width="13.85546875" style="146" customWidth="1"/>
    <col min="6659" max="6659" width="19.140625" style="146" customWidth="1"/>
    <col min="6660" max="6660" width="17.5703125" style="146" customWidth="1"/>
    <col min="6661" max="6661" width="14.7109375" style="146" customWidth="1"/>
    <col min="6662" max="6911" width="8.140625" style="146"/>
    <col min="6912" max="6912" width="8.7109375" style="146" customWidth="1"/>
    <col min="6913" max="6913" width="31.5703125" style="146" customWidth="1"/>
    <col min="6914" max="6914" width="13.85546875" style="146" customWidth="1"/>
    <col min="6915" max="6915" width="19.140625" style="146" customWidth="1"/>
    <col min="6916" max="6916" width="17.5703125" style="146" customWidth="1"/>
    <col min="6917" max="6917" width="14.7109375" style="146" customWidth="1"/>
    <col min="6918" max="7167" width="8.140625" style="146"/>
    <col min="7168" max="7168" width="8.7109375" style="146" customWidth="1"/>
    <col min="7169" max="7169" width="31.5703125" style="146" customWidth="1"/>
    <col min="7170" max="7170" width="13.85546875" style="146" customWidth="1"/>
    <col min="7171" max="7171" width="19.140625" style="146" customWidth="1"/>
    <col min="7172" max="7172" width="17.5703125" style="146" customWidth="1"/>
    <col min="7173" max="7173" width="14.7109375" style="146" customWidth="1"/>
    <col min="7174" max="7423" width="8.140625" style="146"/>
    <col min="7424" max="7424" width="8.7109375" style="146" customWidth="1"/>
    <col min="7425" max="7425" width="31.5703125" style="146" customWidth="1"/>
    <col min="7426" max="7426" width="13.85546875" style="146" customWidth="1"/>
    <col min="7427" max="7427" width="19.140625" style="146" customWidth="1"/>
    <col min="7428" max="7428" width="17.5703125" style="146" customWidth="1"/>
    <col min="7429" max="7429" width="14.7109375" style="146" customWidth="1"/>
    <col min="7430" max="7679" width="8.140625" style="146"/>
    <col min="7680" max="7680" width="8.7109375" style="146" customWidth="1"/>
    <col min="7681" max="7681" width="31.5703125" style="146" customWidth="1"/>
    <col min="7682" max="7682" width="13.85546875" style="146" customWidth="1"/>
    <col min="7683" max="7683" width="19.140625" style="146" customWidth="1"/>
    <col min="7684" max="7684" width="17.5703125" style="146" customWidth="1"/>
    <col min="7685" max="7685" width="14.7109375" style="146" customWidth="1"/>
    <col min="7686" max="7935" width="8.140625" style="146"/>
    <col min="7936" max="7936" width="8.7109375" style="146" customWidth="1"/>
    <col min="7937" max="7937" width="31.5703125" style="146" customWidth="1"/>
    <col min="7938" max="7938" width="13.85546875" style="146" customWidth="1"/>
    <col min="7939" max="7939" width="19.140625" style="146" customWidth="1"/>
    <col min="7940" max="7940" width="17.5703125" style="146" customWidth="1"/>
    <col min="7941" max="7941" width="14.7109375" style="146" customWidth="1"/>
    <col min="7942" max="8191" width="8.140625" style="146"/>
    <col min="8192" max="8192" width="8.7109375" style="146" customWidth="1"/>
    <col min="8193" max="8193" width="31.5703125" style="146" customWidth="1"/>
    <col min="8194" max="8194" width="13.85546875" style="146" customWidth="1"/>
    <col min="8195" max="8195" width="19.140625" style="146" customWidth="1"/>
    <col min="8196" max="8196" width="17.5703125" style="146" customWidth="1"/>
    <col min="8197" max="8197" width="14.7109375" style="146" customWidth="1"/>
    <col min="8198" max="8447" width="8.140625" style="146"/>
    <col min="8448" max="8448" width="8.7109375" style="146" customWidth="1"/>
    <col min="8449" max="8449" width="31.5703125" style="146" customWidth="1"/>
    <col min="8450" max="8450" width="13.85546875" style="146" customWidth="1"/>
    <col min="8451" max="8451" width="19.140625" style="146" customWidth="1"/>
    <col min="8452" max="8452" width="17.5703125" style="146" customWidth="1"/>
    <col min="8453" max="8453" width="14.7109375" style="146" customWidth="1"/>
    <col min="8454" max="8703" width="8.140625" style="146"/>
    <col min="8704" max="8704" width="8.7109375" style="146" customWidth="1"/>
    <col min="8705" max="8705" width="31.5703125" style="146" customWidth="1"/>
    <col min="8706" max="8706" width="13.85546875" style="146" customWidth="1"/>
    <col min="8707" max="8707" width="19.140625" style="146" customWidth="1"/>
    <col min="8708" max="8708" width="17.5703125" style="146" customWidth="1"/>
    <col min="8709" max="8709" width="14.7109375" style="146" customWidth="1"/>
    <col min="8710" max="8959" width="8.140625" style="146"/>
    <col min="8960" max="8960" width="8.7109375" style="146" customWidth="1"/>
    <col min="8961" max="8961" width="31.5703125" style="146" customWidth="1"/>
    <col min="8962" max="8962" width="13.85546875" style="146" customWidth="1"/>
    <col min="8963" max="8963" width="19.140625" style="146" customWidth="1"/>
    <col min="8964" max="8964" width="17.5703125" style="146" customWidth="1"/>
    <col min="8965" max="8965" width="14.7109375" style="146" customWidth="1"/>
    <col min="8966" max="9215" width="8.140625" style="146"/>
    <col min="9216" max="9216" width="8.7109375" style="146" customWidth="1"/>
    <col min="9217" max="9217" width="31.5703125" style="146" customWidth="1"/>
    <col min="9218" max="9218" width="13.85546875" style="146" customWidth="1"/>
    <col min="9219" max="9219" width="19.140625" style="146" customWidth="1"/>
    <col min="9220" max="9220" width="17.5703125" style="146" customWidth="1"/>
    <col min="9221" max="9221" width="14.7109375" style="146" customWidth="1"/>
    <col min="9222" max="9471" width="8.140625" style="146"/>
    <col min="9472" max="9472" width="8.7109375" style="146" customWidth="1"/>
    <col min="9473" max="9473" width="31.5703125" style="146" customWidth="1"/>
    <col min="9474" max="9474" width="13.85546875" style="146" customWidth="1"/>
    <col min="9475" max="9475" width="19.140625" style="146" customWidth="1"/>
    <col min="9476" max="9476" width="17.5703125" style="146" customWidth="1"/>
    <col min="9477" max="9477" width="14.7109375" style="146" customWidth="1"/>
    <col min="9478" max="9727" width="8.140625" style="146"/>
    <col min="9728" max="9728" width="8.7109375" style="146" customWidth="1"/>
    <col min="9729" max="9729" width="31.5703125" style="146" customWidth="1"/>
    <col min="9730" max="9730" width="13.85546875" style="146" customWidth="1"/>
    <col min="9731" max="9731" width="19.140625" style="146" customWidth="1"/>
    <col min="9732" max="9732" width="17.5703125" style="146" customWidth="1"/>
    <col min="9733" max="9733" width="14.7109375" style="146" customWidth="1"/>
    <col min="9734" max="9983" width="8.140625" style="146"/>
    <col min="9984" max="9984" width="8.7109375" style="146" customWidth="1"/>
    <col min="9985" max="9985" width="31.5703125" style="146" customWidth="1"/>
    <col min="9986" max="9986" width="13.85546875" style="146" customWidth="1"/>
    <col min="9987" max="9987" width="19.140625" style="146" customWidth="1"/>
    <col min="9988" max="9988" width="17.5703125" style="146" customWidth="1"/>
    <col min="9989" max="9989" width="14.7109375" style="146" customWidth="1"/>
    <col min="9990" max="10239" width="8.140625" style="146"/>
    <col min="10240" max="10240" width="8.7109375" style="146" customWidth="1"/>
    <col min="10241" max="10241" width="31.5703125" style="146" customWidth="1"/>
    <col min="10242" max="10242" width="13.85546875" style="146" customWidth="1"/>
    <col min="10243" max="10243" width="19.140625" style="146" customWidth="1"/>
    <col min="10244" max="10244" width="17.5703125" style="146" customWidth="1"/>
    <col min="10245" max="10245" width="14.7109375" style="146" customWidth="1"/>
    <col min="10246" max="10495" width="8.140625" style="146"/>
    <col min="10496" max="10496" width="8.7109375" style="146" customWidth="1"/>
    <col min="10497" max="10497" width="31.5703125" style="146" customWidth="1"/>
    <col min="10498" max="10498" width="13.85546875" style="146" customWidth="1"/>
    <col min="10499" max="10499" width="19.140625" style="146" customWidth="1"/>
    <col min="10500" max="10500" width="17.5703125" style="146" customWidth="1"/>
    <col min="10501" max="10501" width="14.7109375" style="146" customWidth="1"/>
    <col min="10502" max="10751" width="8.140625" style="146"/>
    <col min="10752" max="10752" width="8.7109375" style="146" customWidth="1"/>
    <col min="10753" max="10753" width="31.5703125" style="146" customWidth="1"/>
    <col min="10754" max="10754" width="13.85546875" style="146" customWidth="1"/>
    <col min="10755" max="10755" width="19.140625" style="146" customWidth="1"/>
    <col min="10756" max="10756" width="17.5703125" style="146" customWidth="1"/>
    <col min="10757" max="10757" width="14.7109375" style="146" customWidth="1"/>
    <col min="10758" max="11007" width="8.140625" style="146"/>
    <col min="11008" max="11008" width="8.7109375" style="146" customWidth="1"/>
    <col min="11009" max="11009" width="31.5703125" style="146" customWidth="1"/>
    <col min="11010" max="11010" width="13.85546875" style="146" customWidth="1"/>
    <col min="11011" max="11011" width="19.140625" style="146" customWidth="1"/>
    <col min="11012" max="11012" width="17.5703125" style="146" customWidth="1"/>
    <col min="11013" max="11013" width="14.7109375" style="146" customWidth="1"/>
    <col min="11014" max="11263" width="8.140625" style="146"/>
    <col min="11264" max="11264" width="8.7109375" style="146" customWidth="1"/>
    <col min="11265" max="11265" width="31.5703125" style="146" customWidth="1"/>
    <col min="11266" max="11266" width="13.85546875" style="146" customWidth="1"/>
    <col min="11267" max="11267" width="19.140625" style="146" customWidth="1"/>
    <col min="11268" max="11268" width="17.5703125" style="146" customWidth="1"/>
    <col min="11269" max="11269" width="14.7109375" style="146" customWidth="1"/>
    <col min="11270" max="11519" width="8.140625" style="146"/>
    <col min="11520" max="11520" width="8.7109375" style="146" customWidth="1"/>
    <col min="11521" max="11521" width="31.5703125" style="146" customWidth="1"/>
    <col min="11522" max="11522" width="13.85546875" style="146" customWidth="1"/>
    <col min="11523" max="11523" width="19.140625" style="146" customWidth="1"/>
    <col min="11524" max="11524" width="17.5703125" style="146" customWidth="1"/>
    <col min="11525" max="11525" width="14.7109375" style="146" customWidth="1"/>
    <col min="11526" max="11775" width="8.140625" style="146"/>
    <col min="11776" max="11776" width="8.7109375" style="146" customWidth="1"/>
    <col min="11777" max="11777" width="31.5703125" style="146" customWidth="1"/>
    <col min="11778" max="11778" width="13.85546875" style="146" customWidth="1"/>
    <col min="11779" max="11779" width="19.140625" style="146" customWidth="1"/>
    <col min="11780" max="11780" width="17.5703125" style="146" customWidth="1"/>
    <col min="11781" max="11781" width="14.7109375" style="146" customWidth="1"/>
    <col min="11782" max="12031" width="8.140625" style="146"/>
    <col min="12032" max="12032" width="8.7109375" style="146" customWidth="1"/>
    <col min="12033" max="12033" width="31.5703125" style="146" customWidth="1"/>
    <col min="12034" max="12034" width="13.85546875" style="146" customWidth="1"/>
    <col min="12035" max="12035" width="19.140625" style="146" customWidth="1"/>
    <col min="12036" max="12036" width="17.5703125" style="146" customWidth="1"/>
    <col min="12037" max="12037" width="14.7109375" style="146" customWidth="1"/>
    <col min="12038" max="12287" width="8.140625" style="146"/>
    <col min="12288" max="12288" width="8.7109375" style="146" customWidth="1"/>
    <col min="12289" max="12289" width="31.5703125" style="146" customWidth="1"/>
    <col min="12290" max="12290" width="13.85546875" style="146" customWidth="1"/>
    <col min="12291" max="12291" width="19.140625" style="146" customWidth="1"/>
    <col min="12292" max="12292" width="17.5703125" style="146" customWidth="1"/>
    <col min="12293" max="12293" width="14.7109375" style="146" customWidth="1"/>
    <col min="12294" max="12543" width="8.140625" style="146"/>
    <col min="12544" max="12544" width="8.7109375" style="146" customWidth="1"/>
    <col min="12545" max="12545" width="31.5703125" style="146" customWidth="1"/>
    <col min="12546" max="12546" width="13.85546875" style="146" customWidth="1"/>
    <col min="12547" max="12547" width="19.140625" style="146" customWidth="1"/>
    <col min="12548" max="12548" width="17.5703125" style="146" customWidth="1"/>
    <col min="12549" max="12549" width="14.7109375" style="146" customWidth="1"/>
    <col min="12550" max="12799" width="8.140625" style="146"/>
    <col min="12800" max="12800" width="8.7109375" style="146" customWidth="1"/>
    <col min="12801" max="12801" width="31.5703125" style="146" customWidth="1"/>
    <col min="12802" max="12802" width="13.85546875" style="146" customWidth="1"/>
    <col min="12803" max="12803" width="19.140625" style="146" customWidth="1"/>
    <col min="12804" max="12804" width="17.5703125" style="146" customWidth="1"/>
    <col min="12805" max="12805" width="14.7109375" style="146" customWidth="1"/>
    <col min="12806" max="13055" width="8.140625" style="146"/>
    <col min="13056" max="13056" width="8.7109375" style="146" customWidth="1"/>
    <col min="13057" max="13057" width="31.5703125" style="146" customWidth="1"/>
    <col min="13058" max="13058" width="13.85546875" style="146" customWidth="1"/>
    <col min="13059" max="13059" width="19.140625" style="146" customWidth="1"/>
    <col min="13060" max="13060" width="17.5703125" style="146" customWidth="1"/>
    <col min="13061" max="13061" width="14.7109375" style="146" customWidth="1"/>
    <col min="13062" max="13311" width="8.140625" style="146"/>
    <col min="13312" max="13312" width="8.7109375" style="146" customWidth="1"/>
    <col min="13313" max="13313" width="31.5703125" style="146" customWidth="1"/>
    <col min="13314" max="13314" width="13.85546875" style="146" customWidth="1"/>
    <col min="13315" max="13315" width="19.140625" style="146" customWidth="1"/>
    <col min="13316" max="13316" width="17.5703125" style="146" customWidth="1"/>
    <col min="13317" max="13317" width="14.7109375" style="146" customWidth="1"/>
    <col min="13318" max="13567" width="8.140625" style="146"/>
    <col min="13568" max="13568" width="8.7109375" style="146" customWidth="1"/>
    <col min="13569" max="13569" width="31.5703125" style="146" customWidth="1"/>
    <col min="13570" max="13570" width="13.85546875" style="146" customWidth="1"/>
    <col min="13571" max="13571" width="19.140625" style="146" customWidth="1"/>
    <col min="13572" max="13572" width="17.5703125" style="146" customWidth="1"/>
    <col min="13573" max="13573" width="14.7109375" style="146" customWidth="1"/>
    <col min="13574" max="13823" width="8.140625" style="146"/>
    <col min="13824" max="13824" width="8.7109375" style="146" customWidth="1"/>
    <col min="13825" max="13825" width="31.5703125" style="146" customWidth="1"/>
    <col min="13826" max="13826" width="13.85546875" style="146" customWidth="1"/>
    <col min="13827" max="13827" width="19.140625" style="146" customWidth="1"/>
    <col min="13828" max="13828" width="17.5703125" style="146" customWidth="1"/>
    <col min="13829" max="13829" width="14.7109375" style="146" customWidth="1"/>
    <col min="13830" max="14079" width="8.140625" style="146"/>
    <col min="14080" max="14080" width="8.7109375" style="146" customWidth="1"/>
    <col min="14081" max="14081" width="31.5703125" style="146" customWidth="1"/>
    <col min="14082" max="14082" width="13.85546875" style="146" customWidth="1"/>
    <col min="14083" max="14083" width="19.140625" style="146" customWidth="1"/>
    <col min="14084" max="14084" width="17.5703125" style="146" customWidth="1"/>
    <col min="14085" max="14085" width="14.7109375" style="146" customWidth="1"/>
    <col min="14086" max="14335" width="8.140625" style="146"/>
    <col min="14336" max="14336" width="8.7109375" style="146" customWidth="1"/>
    <col min="14337" max="14337" width="31.5703125" style="146" customWidth="1"/>
    <col min="14338" max="14338" width="13.85546875" style="146" customWidth="1"/>
    <col min="14339" max="14339" width="19.140625" style="146" customWidth="1"/>
    <col min="14340" max="14340" width="17.5703125" style="146" customWidth="1"/>
    <col min="14341" max="14341" width="14.7109375" style="146" customWidth="1"/>
    <col min="14342" max="14591" width="8.140625" style="146"/>
    <col min="14592" max="14592" width="8.7109375" style="146" customWidth="1"/>
    <col min="14593" max="14593" width="31.5703125" style="146" customWidth="1"/>
    <col min="14594" max="14594" width="13.85546875" style="146" customWidth="1"/>
    <col min="14595" max="14595" width="19.140625" style="146" customWidth="1"/>
    <col min="14596" max="14596" width="17.5703125" style="146" customWidth="1"/>
    <col min="14597" max="14597" width="14.7109375" style="146" customWidth="1"/>
    <col min="14598" max="14847" width="8.140625" style="146"/>
    <col min="14848" max="14848" width="8.7109375" style="146" customWidth="1"/>
    <col min="14849" max="14849" width="31.5703125" style="146" customWidth="1"/>
    <col min="14850" max="14850" width="13.85546875" style="146" customWidth="1"/>
    <col min="14851" max="14851" width="19.140625" style="146" customWidth="1"/>
    <col min="14852" max="14852" width="17.5703125" style="146" customWidth="1"/>
    <col min="14853" max="14853" width="14.7109375" style="146" customWidth="1"/>
    <col min="14854" max="15103" width="8.140625" style="146"/>
    <col min="15104" max="15104" width="8.7109375" style="146" customWidth="1"/>
    <col min="15105" max="15105" width="31.5703125" style="146" customWidth="1"/>
    <col min="15106" max="15106" width="13.85546875" style="146" customWidth="1"/>
    <col min="15107" max="15107" width="19.140625" style="146" customWidth="1"/>
    <col min="15108" max="15108" width="17.5703125" style="146" customWidth="1"/>
    <col min="15109" max="15109" width="14.7109375" style="146" customWidth="1"/>
    <col min="15110" max="15359" width="8.140625" style="146"/>
    <col min="15360" max="15360" width="8.7109375" style="146" customWidth="1"/>
    <col min="15361" max="15361" width="31.5703125" style="146" customWidth="1"/>
    <col min="15362" max="15362" width="13.85546875" style="146" customWidth="1"/>
    <col min="15363" max="15363" width="19.140625" style="146" customWidth="1"/>
    <col min="15364" max="15364" width="17.5703125" style="146" customWidth="1"/>
    <col min="15365" max="15365" width="14.7109375" style="146" customWidth="1"/>
    <col min="15366" max="15615" width="8.140625" style="146"/>
    <col min="15616" max="15616" width="8.7109375" style="146" customWidth="1"/>
    <col min="15617" max="15617" width="31.5703125" style="146" customWidth="1"/>
    <col min="15618" max="15618" width="13.85546875" style="146" customWidth="1"/>
    <col min="15619" max="15619" width="19.140625" style="146" customWidth="1"/>
    <col min="15620" max="15620" width="17.5703125" style="146" customWidth="1"/>
    <col min="15621" max="15621" width="14.7109375" style="146" customWidth="1"/>
    <col min="15622" max="15871" width="8.140625" style="146"/>
    <col min="15872" max="15872" width="8.7109375" style="146" customWidth="1"/>
    <col min="15873" max="15873" width="31.5703125" style="146" customWidth="1"/>
    <col min="15874" max="15874" width="13.85546875" style="146" customWidth="1"/>
    <col min="15875" max="15875" width="19.140625" style="146" customWidth="1"/>
    <col min="15876" max="15876" width="17.5703125" style="146" customWidth="1"/>
    <col min="15877" max="15877" width="14.7109375" style="146" customWidth="1"/>
    <col min="15878" max="16127" width="8.140625" style="146"/>
    <col min="16128" max="16128" width="8.7109375" style="146" customWidth="1"/>
    <col min="16129" max="16129" width="31.5703125" style="146" customWidth="1"/>
    <col min="16130" max="16130" width="13.85546875" style="146" customWidth="1"/>
    <col min="16131" max="16131" width="19.140625" style="146" customWidth="1"/>
    <col min="16132" max="16132" width="17.5703125" style="146" customWidth="1"/>
    <col min="16133" max="16133" width="14.7109375" style="146" customWidth="1"/>
    <col min="16134" max="16384" width="8.140625" style="146"/>
  </cols>
  <sheetData>
    <row r="1" spans="1:5" ht="23.25" hidden="1" customHeight="1" x14ac:dyDescent="0.25">
      <c r="A1" s="209"/>
      <c r="B1" s="209"/>
      <c r="C1" s="209"/>
      <c r="D1" s="209"/>
      <c r="E1" s="209"/>
    </row>
    <row r="2" spans="1:5" hidden="1" x14ac:dyDescent="0.25">
      <c r="A2" s="209" t="s">
        <v>170</v>
      </c>
      <c r="B2" s="209"/>
      <c r="C2" s="209"/>
      <c r="D2" s="209"/>
      <c r="E2" s="209"/>
    </row>
    <row r="3" spans="1:5" ht="15.75" customHeight="1" x14ac:dyDescent="0.25">
      <c r="A3" s="210" t="s">
        <v>219</v>
      </c>
      <c r="B3" s="210"/>
      <c r="C3" s="210"/>
      <c r="D3" s="210"/>
      <c r="E3" s="210"/>
    </row>
    <row r="4" spans="1:5" x14ac:dyDescent="0.25">
      <c r="A4" s="210" t="s">
        <v>171</v>
      </c>
      <c r="B4" s="210"/>
      <c r="C4" s="210"/>
      <c r="D4" s="210"/>
      <c r="E4" s="210"/>
    </row>
    <row r="5" spans="1:5" x14ac:dyDescent="0.25">
      <c r="A5" s="210" t="s">
        <v>172</v>
      </c>
      <c r="B5" s="210"/>
      <c r="C5" s="210"/>
      <c r="D5" s="210"/>
      <c r="E5" s="210"/>
    </row>
    <row r="6" spans="1:5" ht="26.25" customHeight="1" x14ac:dyDescent="0.25">
      <c r="A6" s="209" t="s">
        <v>173</v>
      </c>
      <c r="B6" s="209"/>
      <c r="C6" s="209"/>
      <c r="D6" s="209"/>
      <c r="E6" s="146" t="s">
        <v>250</v>
      </c>
    </row>
    <row r="7" spans="1:5" x14ac:dyDescent="0.25">
      <c r="A7" s="209"/>
      <c r="B7" s="209"/>
      <c r="C7" s="209"/>
      <c r="D7" s="209"/>
      <c r="E7" s="209"/>
    </row>
    <row r="8" spans="1:5" ht="28.5" customHeight="1" x14ac:dyDescent="0.25">
      <c r="A8" s="211" t="s">
        <v>220</v>
      </c>
      <c r="B8" s="211"/>
      <c r="C8" s="211"/>
      <c r="D8" s="211"/>
      <c r="E8" s="211"/>
    </row>
    <row r="9" spans="1:5" ht="29.25" customHeight="1" x14ac:dyDescent="0.25">
      <c r="A9" s="211" t="s">
        <v>175</v>
      </c>
      <c r="B9" s="211"/>
      <c r="C9" s="211"/>
      <c r="D9" s="211"/>
      <c r="E9" s="211"/>
    </row>
    <row r="10" spans="1:5" ht="30" customHeight="1" x14ac:dyDescent="0.25">
      <c r="A10" s="211" t="s">
        <v>176</v>
      </c>
      <c r="B10" s="211"/>
      <c r="C10" s="211"/>
      <c r="D10" s="211"/>
      <c r="E10" s="211"/>
    </row>
    <row r="11" spans="1:5" ht="30" customHeight="1" x14ac:dyDescent="0.25">
      <c r="A11" s="211" t="s">
        <v>177</v>
      </c>
      <c r="B11" s="211"/>
      <c r="C11" s="211"/>
      <c r="D11" s="211"/>
      <c r="E11" s="211"/>
    </row>
    <row r="12" spans="1:5" ht="29.25" customHeight="1" x14ac:dyDescent="0.25">
      <c r="A12" s="211" t="s">
        <v>178</v>
      </c>
      <c r="B12" s="211"/>
      <c r="C12" s="211"/>
      <c r="D12" s="211"/>
      <c r="E12" s="211"/>
    </row>
    <row r="13" spans="1:5" ht="28.5" customHeight="1" x14ac:dyDescent="0.25">
      <c r="A13" s="211" t="s">
        <v>179</v>
      </c>
      <c r="B13" s="211"/>
      <c r="C13" s="211"/>
      <c r="D13" s="211"/>
      <c r="E13" s="211"/>
    </row>
    <row r="14" spans="1:5" ht="15.75" customHeight="1" thickBot="1" x14ac:dyDescent="0.3">
      <c r="A14" s="209"/>
      <c r="B14" s="209"/>
      <c r="C14" s="209"/>
      <c r="D14" s="209"/>
      <c r="E14" s="209"/>
    </row>
    <row r="15" spans="1:5" ht="120.75" thickBot="1" x14ac:dyDescent="0.3">
      <c r="A15" s="149" t="s">
        <v>2</v>
      </c>
      <c r="B15" s="147" t="s">
        <v>181</v>
      </c>
      <c r="C15" s="147" t="s">
        <v>0</v>
      </c>
      <c r="D15" s="147" t="s">
        <v>180</v>
      </c>
      <c r="E15" s="147" t="s">
        <v>1</v>
      </c>
    </row>
    <row r="16" spans="1:5" x14ac:dyDescent="0.25">
      <c r="A16" s="212" t="s">
        <v>8</v>
      </c>
      <c r="B16" s="213"/>
      <c r="C16" s="213"/>
      <c r="D16" s="213"/>
      <c r="E16" s="150"/>
    </row>
    <row r="17" spans="1:5" ht="15" customHeight="1" x14ac:dyDescent="0.25">
      <c r="A17" s="166" t="s">
        <v>55</v>
      </c>
      <c r="B17" s="167" t="s">
        <v>21</v>
      </c>
      <c r="C17" s="168" t="s">
        <v>11</v>
      </c>
      <c r="D17" s="169">
        <v>0.14000000000000001</v>
      </c>
      <c r="E17" s="170">
        <v>659.4</v>
      </c>
    </row>
    <row r="18" spans="1:5" ht="15" customHeight="1" x14ac:dyDescent="0.25">
      <c r="A18" s="214" t="s">
        <v>182</v>
      </c>
      <c r="B18" s="215"/>
      <c r="C18" s="215"/>
      <c r="D18" s="216"/>
      <c r="E18" s="171"/>
    </row>
    <row r="19" spans="1:5" ht="15" customHeight="1" x14ac:dyDescent="0.25">
      <c r="A19" s="166" t="s">
        <v>183</v>
      </c>
      <c r="B19" s="167" t="s">
        <v>166</v>
      </c>
      <c r="C19" s="168" t="s">
        <v>12</v>
      </c>
      <c r="D19" s="169">
        <f>E19</f>
        <v>22290.09</v>
      </c>
      <c r="E19" s="170">
        <v>22290.09</v>
      </c>
    </row>
    <row r="20" spans="1:5" ht="15" customHeight="1" x14ac:dyDescent="0.25">
      <c r="A20" s="166" t="s">
        <v>106</v>
      </c>
      <c r="B20" s="167" t="s">
        <v>166</v>
      </c>
      <c r="C20" s="168" t="s">
        <v>12</v>
      </c>
      <c r="D20" s="169">
        <f>E20</f>
        <v>565.32000000000005</v>
      </c>
      <c r="E20" s="170">
        <v>565.32000000000005</v>
      </c>
    </row>
    <row r="21" spans="1:5" x14ac:dyDescent="0.25">
      <c r="A21" s="214" t="s">
        <v>185</v>
      </c>
      <c r="B21" s="215"/>
      <c r="C21" s="215"/>
      <c r="D21" s="216"/>
      <c r="E21" s="171"/>
    </row>
    <row r="22" spans="1:5" ht="15" customHeight="1" x14ac:dyDescent="0.25">
      <c r="A22" s="166" t="s">
        <v>186</v>
      </c>
      <c r="B22" s="167" t="s">
        <v>22</v>
      </c>
      <c r="C22" s="168" t="s">
        <v>13</v>
      </c>
      <c r="D22" s="169">
        <f>E22</f>
        <v>150</v>
      </c>
      <c r="E22" s="170">
        <v>150</v>
      </c>
    </row>
    <row r="23" spans="1:5" ht="15" customHeight="1" x14ac:dyDescent="0.25">
      <c r="A23" s="214" t="s">
        <v>187</v>
      </c>
      <c r="B23" s="215"/>
      <c r="C23" s="215"/>
      <c r="D23" s="216"/>
      <c r="E23" s="171"/>
    </row>
    <row r="24" spans="1:5" x14ac:dyDescent="0.25">
      <c r="A24" s="166" t="s">
        <v>237</v>
      </c>
      <c r="B24" s="172">
        <v>2</v>
      </c>
      <c r="C24" s="168" t="s">
        <v>141</v>
      </c>
      <c r="D24" s="169">
        <f>E24/B24</f>
        <v>97.48</v>
      </c>
      <c r="E24" s="170">
        <v>194.96</v>
      </c>
    </row>
    <row r="25" spans="1:5" x14ac:dyDescent="0.25">
      <c r="A25" s="166" t="s">
        <v>61</v>
      </c>
      <c r="B25" s="172">
        <v>1</v>
      </c>
      <c r="C25" s="168" t="s">
        <v>14</v>
      </c>
      <c r="D25" s="169">
        <f t="shared" ref="D25:D51" si="0">E25/B25</f>
        <v>1005.22</v>
      </c>
      <c r="E25" s="170">
        <v>1005.22</v>
      </c>
    </row>
    <row r="26" spans="1:5" x14ac:dyDescent="0.25">
      <c r="A26" s="166" t="s">
        <v>62</v>
      </c>
      <c r="B26" s="172">
        <v>1</v>
      </c>
      <c r="C26" s="168" t="s">
        <v>15</v>
      </c>
      <c r="D26" s="169">
        <f t="shared" si="0"/>
        <v>828.19</v>
      </c>
      <c r="E26" s="170">
        <v>828.19</v>
      </c>
    </row>
    <row r="27" spans="1:5" x14ac:dyDescent="0.25">
      <c r="A27" s="166" t="s">
        <v>193</v>
      </c>
      <c r="B27" s="172">
        <v>1</v>
      </c>
      <c r="C27" s="168" t="s">
        <v>13</v>
      </c>
      <c r="D27" s="169">
        <f t="shared" si="0"/>
        <v>149.54</v>
      </c>
      <c r="E27" s="170">
        <v>149.54</v>
      </c>
    </row>
    <row r="28" spans="1:5" x14ac:dyDescent="0.25">
      <c r="A28" s="166" t="s">
        <v>194</v>
      </c>
      <c r="B28" s="172">
        <v>2</v>
      </c>
      <c r="C28" s="168" t="s">
        <v>195</v>
      </c>
      <c r="D28" s="169">
        <f t="shared" si="0"/>
        <v>1104.3399999999999</v>
      </c>
      <c r="E28" s="170">
        <v>2208.6799999999998</v>
      </c>
    </row>
    <row r="29" spans="1:5" ht="30" x14ac:dyDescent="0.25">
      <c r="A29" s="166" t="s">
        <v>251</v>
      </c>
      <c r="B29" s="173">
        <v>0.2</v>
      </c>
      <c r="C29" s="168" t="s">
        <v>16</v>
      </c>
      <c r="D29" s="169">
        <f t="shared" si="0"/>
        <v>4015.7499999999995</v>
      </c>
      <c r="E29" s="170">
        <v>803.15</v>
      </c>
    </row>
    <row r="30" spans="1:5" ht="30" x14ac:dyDescent="0.25">
      <c r="A30" s="166" t="s">
        <v>252</v>
      </c>
      <c r="B30" s="173">
        <v>0.1</v>
      </c>
      <c r="C30" s="168" t="s">
        <v>16</v>
      </c>
      <c r="D30" s="169">
        <f t="shared" si="0"/>
        <v>4022.6</v>
      </c>
      <c r="E30" s="170">
        <v>402.26</v>
      </c>
    </row>
    <row r="31" spans="1:5" ht="15" customHeight="1" x14ac:dyDescent="0.25">
      <c r="A31" s="166" t="s">
        <v>197</v>
      </c>
      <c r="B31" s="174">
        <v>0.01</v>
      </c>
      <c r="C31" s="168" t="s">
        <v>198</v>
      </c>
      <c r="D31" s="169">
        <f t="shared" si="0"/>
        <v>30081</v>
      </c>
      <c r="E31" s="170">
        <v>300.81</v>
      </c>
    </row>
    <row r="32" spans="1:5" ht="15" customHeight="1" x14ac:dyDescent="0.25">
      <c r="A32" s="166" t="s">
        <v>253</v>
      </c>
      <c r="B32" s="175">
        <v>0.34399999999999997</v>
      </c>
      <c r="C32" s="168" t="s">
        <v>16</v>
      </c>
      <c r="D32" s="169">
        <f t="shared" si="0"/>
        <v>1915.2906976744189</v>
      </c>
      <c r="E32" s="170">
        <v>658.86</v>
      </c>
    </row>
    <row r="33" spans="1:5" ht="30" x14ac:dyDescent="0.25">
      <c r="A33" s="166" t="s">
        <v>64</v>
      </c>
      <c r="B33" s="175">
        <v>0.34399999999999997</v>
      </c>
      <c r="C33" s="168" t="s">
        <v>16</v>
      </c>
      <c r="D33" s="169">
        <f>E33/B33</f>
        <v>1811.279069767442</v>
      </c>
      <c r="E33" s="170">
        <v>623.08000000000004</v>
      </c>
    </row>
    <row r="34" spans="1:5" x14ac:dyDescent="0.25">
      <c r="A34" s="166" t="s">
        <v>239</v>
      </c>
      <c r="B34" s="174">
        <v>0.02</v>
      </c>
      <c r="C34" s="168" t="s">
        <v>13</v>
      </c>
      <c r="D34" s="169">
        <f t="shared" si="0"/>
        <v>30080.5</v>
      </c>
      <c r="E34" s="170">
        <v>601.61</v>
      </c>
    </row>
    <row r="35" spans="1:5" x14ac:dyDescent="0.25">
      <c r="A35" s="166" t="s">
        <v>254</v>
      </c>
      <c r="B35" s="172">
        <v>1</v>
      </c>
      <c r="C35" s="168" t="s">
        <v>14</v>
      </c>
      <c r="D35" s="169">
        <f t="shared" si="0"/>
        <v>611.75</v>
      </c>
      <c r="E35" s="170">
        <v>611.75</v>
      </c>
    </row>
    <row r="36" spans="1:5" x14ac:dyDescent="0.25">
      <c r="A36" s="166" t="s">
        <v>67</v>
      </c>
      <c r="B36" s="174">
        <v>0.05</v>
      </c>
      <c r="C36" s="168" t="s">
        <v>15</v>
      </c>
      <c r="D36" s="169">
        <f t="shared" si="0"/>
        <v>19608.8</v>
      </c>
      <c r="E36" s="170">
        <v>980.44</v>
      </c>
    </row>
    <row r="37" spans="1:5" ht="30" x14ac:dyDescent="0.25">
      <c r="A37" s="166" t="s">
        <v>68</v>
      </c>
      <c r="B37" s="172">
        <v>4</v>
      </c>
      <c r="C37" s="168" t="s">
        <v>18</v>
      </c>
      <c r="D37" s="169">
        <f t="shared" si="0"/>
        <v>253.23750000000001</v>
      </c>
      <c r="E37" s="170">
        <v>1012.95</v>
      </c>
    </row>
    <row r="38" spans="1:5" x14ac:dyDescent="0.25">
      <c r="A38" s="166" t="s">
        <v>240</v>
      </c>
      <c r="B38" s="172">
        <v>2</v>
      </c>
      <c r="C38" s="168" t="s">
        <v>141</v>
      </c>
      <c r="D38" s="169">
        <f t="shared" si="0"/>
        <v>78.12</v>
      </c>
      <c r="E38" s="170">
        <v>156.24</v>
      </c>
    </row>
    <row r="39" spans="1:5" x14ac:dyDescent="0.25">
      <c r="A39" s="166" t="s">
        <v>69</v>
      </c>
      <c r="B39" s="172">
        <v>1</v>
      </c>
      <c r="C39" s="168" t="s">
        <v>13</v>
      </c>
      <c r="D39" s="169">
        <f t="shared" si="0"/>
        <v>4474.1099999999997</v>
      </c>
      <c r="E39" s="170">
        <v>4474.1099999999997</v>
      </c>
    </row>
    <row r="40" spans="1:5" x14ac:dyDescent="0.25">
      <c r="A40" s="166" t="s">
        <v>144</v>
      </c>
      <c r="B40" s="172">
        <v>1</v>
      </c>
      <c r="C40" s="168" t="s">
        <v>14</v>
      </c>
      <c r="D40" s="169">
        <f t="shared" si="0"/>
        <v>3649.47</v>
      </c>
      <c r="E40" s="170">
        <v>3649.47</v>
      </c>
    </row>
    <row r="41" spans="1:5" ht="15" customHeight="1" x14ac:dyDescent="0.25">
      <c r="A41" s="166" t="s">
        <v>146</v>
      </c>
      <c r="B41" s="172">
        <v>1</v>
      </c>
      <c r="C41" s="168" t="s">
        <v>19</v>
      </c>
      <c r="D41" s="169">
        <f t="shared" si="0"/>
        <v>866.99</v>
      </c>
      <c r="E41" s="170">
        <v>866.99</v>
      </c>
    </row>
    <row r="42" spans="1:5" x14ac:dyDescent="0.25">
      <c r="A42" s="166" t="s">
        <v>200</v>
      </c>
      <c r="B42" s="172">
        <v>1</v>
      </c>
      <c r="C42" s="168" t="s">
        <v>19</v>
      </c>
      <c r="D42" s="169">
        <f t="shared" si="0"/>
        <v>598.84</v>
      </c>
      <c r="E42" s="170">
        <v>598.84</v>
      </c>
    </row>
    <row r="43" spans="1:5" x14ac:dyDescent="0.25">
      <c r="A43" s="166" t="s">
        <v>71</v>
      </c>
      <c r="B43" s="172">
        <v>36</v>
      </c>
      <c r="C43" s="168" t="s">
        <v>19</v>
      </c>
      <c r="D43" s="169">
        <f t="shared" si="0"/>
        <v>302.23805555555555</v>
      </c>
      <c r="E43" s="170">
        <v>10880.57</v>
      </c>
    </row>
    <row r="44" spans="1:5" ht="15" customHeight="1" x14ac:dyDescent="0.25">
      <c r="A44" s="214" t="s">
        <v>201</v>
      </c>
      <c r="B44" s="215"/>
      <c r="C44" s="215"/>
      <c r="D44" s="216"/>
      <c r="E44" s="171"/>
    </row>
    <row r="45" spans="1:5" ht="30" x14ac:dyDescent="0.25">
      <c r="A45" s="166" t="s">
        <v>72</v>
      </c>
      <c r="B45" s="175">
        <v>0.34799999999999998</v>
      </c>
      <c r="C45" s="168" t="s">
        <v>16</v>
      </c>
      <c r="D45" s="169">
        <f t="shared" si="0"/>
        <v>2011.8103448275863</v>
      </c>
      <c r="E45" s="170">
        <v>700.11</v>
      </c>
    </row>
    <row r="46" spans="1:5" ht="30" x14ac:dyDescent="0.25">
      <c r="A46" s="166" t="s">
        <v>255</v>
      </c>
      <c r="B46" s="175">
        <v>0.34799999999999998</v>
      </c>
      <c r="C46" s="168" t="s">
        <v>16</v>
      </c>
      <c r="D46" s="169">
        <f t="shared" si="0"/>
        <v>2013.9655172413795</v>
      </c>
      <c r="E46" s="170">
        <v>700.86</v>
      </c>
    </row>
    <row r="47" spans="1:5" ht="30" x14ac:dyDescent="0.25">
      <c r="A47" s="166" t="s">
        <v>256</v>
      </c>
      <c r="B47" s="175">
        <v>0.80200000000000005</v>
      </c>
      <c r="C47" s="168" t="s">
        <v>16</v>
      </c>
      <c r="D47" s="169">
        <f t="shared" si="0"/>
        <v>610.27431421446386</v>
      </c>
      <c r="E47" s="170">
        <v>489.44</v>
      </c>
    </row>
    <row r="48" spans="1:5" x14ac:dyDescent="0.25">
      <c r="A48" s="166" t="s">
        <v>257</v>
      </c>
      <c r="B48" s="172">
        <v>20</v>
      </c>
      <c r="C48" s="168" t="s">
        <v>258</v>
      </c>
      <c r="D48" s="169">
        <f t="shared" si="0"/>
        <v>81.420500000000004</v>
      </c>
      <c r="E48" s="170">
        <v>1628.41</v>
      </c>
    </row>
    <row r="49" spans="1:7" ht="30" x14ac:dyDescent="0.25">
      <c r="A49" s="166" t="s">
        <v>83</v>
      </c>
      <c r="B49" s="172">
        <v>36</v>
      </c>
      <c r="C49" s="168" t="s">
        <v>84</v>
      </c>
      <c r="D49" s="169">
        <f t="shared" si="0"/>
        <v>56.923333333333325</v>
      </c>
      <c r="E49" s="170">
        <v>2049.2399999999998</v>
      </c>
    </row>
    <row r="50" spans="1:7" ht="30" x14ac:dyDescent="0.25">
      <c r="A50" s="166" t="s">
        <v>259</v>
      </c>
      <c r="B50" s="175">
        <v>0.66200000000000003</v>
      </c>
      <c r="C50" s="168" t="s">
        <v>16</v>
      </c>
      <c r="D50" s="169">
        <f t="shared" si="0"/>
        <v>1208.8217522658611</v>
      </c>
      <c r="E50" s="170">
        <v>800.24</v>
      </c>
    </row>
    <row r="51" spans="1:7" ht="30" x14ac:dyDescent="0.25">
      <c r="A51" s="166" t="s">
        <v>88</v>
      </c>
      <c r="B51" s="174">
        <v>0.02</v>
      </c>
      <c r="C51" s="168" t="s">
        <v>17</v>
      </c>
      <c r="D51" s="169">
        <f t="shared" si="0"/>
        <v>51522</v>
      </c>
      <c r="E51" s="170">
        <v>1030.44</v>
      </c>
    </row>
    <row r="52" spans="1:7" ht="15" customHeight="1" x14ac:dyDescent="0.25">
      <c r="A52" s="214" t="s">
        <v>39</v>
      </c>
      <c r="B52" s="215"/>
      <c r="C52" s="215"/>
      <c r="D52" s="216"/>
      <c r="E52" s="171"/>
    </row>
    <row r="53" spans="1:7" ht="30" x14ac:dyDescent="0.25">
      <c r="A53" s="166" t="s">
        <v>60</v>
      </c>
      <c r="B53" s="167" t="s">
        <v>222</v>
      </c>
      <c r="C53" s="168" t="s">
        <v>11</v>
      </c>
      <c r="D53" s="169">
        <f>E53</f>
        <v>1048.1300000000001</v>
      </c>
      <c r="E53" s="170">
        <v>1048.1300000000001</v>
      </c>
    </row>
    <row r="54" spans="1:7" x14ac:dyDescent="0.25">
      <c r="A54" s="214" t="s">
        <v>260</v>
      </c>
      <c r="B54" s="215"/>
      <c r="C54" s="215"/>
      <c r="D54" s="216"/>
      <c r="E54" s="171"/>
    </row>
    <row r="55" spans="1:7" ht="15" customHeight="1" x14ac:dyDescent="0.25">
      <c r="A55" s="166" t="s">
        <v>261</v>
      </c>
      <c r="B55" s="167" t="s">
        <v>222</v>
      </c>
      <c r="C55" s="168" t="s">
        <v>11</v>
      </c>
      <c r="D55" s="169">
        <f>E55</f>
        <v>3600</v>
      </c>
      <c r="E55" s="170">
        <v>3600</v>
      </c>
    </row>
    <row r="56" spans="1:7" ht="15" customHeight="1" x14ac:dyDescent="0.25">
      <c r="A56" s="214" t="s">
        <v>245</v>
      </c>
      <c r="B56" s="215"/>
      <c r="C56" s="215"/>
      <c r="D56" s="216"/>
      <c r="E56" s="171"/>
    </row>
    <row r="57" spans="1:7" ht="15" customHeight="1" thickBot="1" x14ac:dyDescent="0.3">
      <c r="A57" s="166" t="s">
        <v>211</v>
      </c>
      <c r="B57" s="167" t="s">
        <v>22</v>
      </c>
      <c r="C57" s="168" t="s">
        <v>11</v>
      </c>
      <c r="D57" s="169">
        <f>E57</f>
        <v>600</v>
      </c>
      <c r="E57" s="170">
        <v>600</v>
      </c>
    </row>
    <row r="58" spans="1:7" ht="30" x14ac:dyDescent="0.25">
      <c r="A58" s="166" t="s">
        <v>246</v>
      </c>
      <c r="B58" s="167" t="s">
        <v>22</v>
      </c>
      <c r="C58" s="168" t="s">
        <v>11</v>
      </c>
      <c r="D58" s="169">
        <f>E58</f>
        <v>91.85</v>
      </c>
      <c r="E58" s="170">
        <v>91.85</v>
      </c>
      <c r="F58" s="165">
        <f>SUM(E17:E58)</f>
        <v>67411.25</v>
      </c>
      <c r="G58" s="148" t="s">
        <v>262</v>
      </c>
    </row>
    <row r="59" spans="1:7" s="154" customFormat="1" ht="14.25" x14ac:dyDescent="0.2">
      <c r="A59" s="151" t="s">
        <v>10</v>
      </c>
      <c r="B59" s="152"/>
      <c r="C59" s="152"/>
      <c r="D59" s="152"/>
      <c r="E59" s="153"/>
    </row>
    <row r="60" spans="1:7" s="154" customFormat="1" x14ac:dyDescent="0.2">
      <c r="A60" s="155" t="s">
        <v>78</v>
      </c>
      <c r="B60" s="156" t="s">
        <v>21</v>
      </c>
      <c r="C60" s="156" t="s">
        <v>11</v>
      </c>
      <c r="D60" s="156">
        <f>E60</f>
        <v>7583.765625</v>
      </c>
      <c r="E60" s="157">
        <f>SUM(E17:E58)*11.25%</f>
        <v>7583.765625</v>
      </c>
    </row>
    <row r="61" spans="1:7" x14ac:dyDescent="0.25">
      <c r="A61" s="217" t="s">
        <v>25</v>
      </c>
      <c r="B61" s="218"/>
      <c r="C61" s="218"/>
      <c r="D61" s="219"/>
      <c r="E61" s="142">
        <f>F58+E60</f>
        <v>74995.015625</v>
      </c>
    </row>
    <row r="62" spans="1:7" x14ac:dyDescent="0.25">
      <c r="A62" s="209"/>
      <c r="B62" s="209"/>
      <c r="C62" s="209"/>
      <c r="D62" s="209"/>
      <c r="E62" s="209"/>
    </row>
    <row r="63" spans="1:7" x14ac:dyDescent="0.25">
      <c r="A63" s="209"/>
      <c r="B63" s="209"/>
      <c r="C63" s="209"/>
      <c r="D63" s="209"/>
      <c r="E63" s="209"/>
    </row>
    <row r="64" spans="1:7" s="160" customFormat="1" ht="21.75" customHeight="1" x14ac:dyDescent="0.25">
      <c r="A64" s="220" t="s">
        <v>264</v>
      </c>
      <c r="B64" s="220"/>
      <c r="C64" s="220"/>
      <c r="D64" s="220"/>
      <c r="E64" s="158">
        <f>E61</f>
        <v>74995.015625</v>
      </c>
      <c r="F64" s="159"/>
    </row>
    <row r="65" spans="1:6" s="160" customFormat="1" ht="20.25" customHeight="1" x14ac:dyDescent="0.25">
      <c r="A65" s="221" t="s">
        <v>269</v>
      </c>
      <c r="B65" s="221"/>
      <c r="C65" s="221"/>
      <c r="D65" s="221"/>
      <c r="E65" s="221"/>
      <c r="F65" s="161"/>
    </row>
    <row r="66" spans="1:6" s="160" customFormat="1" ht="24.75" customHeight="1" x14ac:dyDescent="0.25">
      <c r="A66" s="220" t="s">
        <v>214</v>
      </c>
      <c r="B66" s="220"/>
      <c r="C66" s="220"/>
      <c r="D66" s="220"/>
      <c r="E66" s="220"/>
      <c r="F66" s="162"/>
    </row>
    <row r="67" spans="1:6" s="160" customFormat="1" ht="24" customHeight="1" x14ac:dyDescent="0.25">
      <c r="A67" s="220" t="s">
        <v>215</v>
      </c>
      <c r="B67" s="220"/>
      <c r="C67" s="220"/>
      <c r="D67" s="220"/>
      <c r="E67" s="220"/>
      <c r="F67" s="162"/>
    </row>
    <row r="68" spans="1:6" s="160" customFormat="1" ht="30.75" customHeight="1" x14ac:dyDescent="0.25">
      <c r="A68" s="220" t="s">
        <v>216</v>
      </c>
      <c r="B68" s="220"/>
      <c r="C68" s="220"/>
      <c r="D68" s="220"/>
      <c r="E68" s="220"/>
      <c r="F68" s="162"/>
    </row>
    <row r="69" spans="1:6" s="160" customFormat="1" x14ac:dyDescent="0.25">
      <c r="A69" s="163"/>
      <c r="B69" s="163"/>
      <c r="C69" s="163"/>
      <c r="D69" s="163"/>
      <c r="E69" s="163"/>
      <c r="F69" s="163"/>
    </row>
    <row r="70" spans="1:6" s="160" customFormat="1" ht="24.75" customHeight="1" x14ac:dyDescent="0.25">
      <c r="A70" s="220" t="s">
        <v>263</v>
      </c>
      <c r="B70" s="220"/>
      <c r="C70" s="220"/>
      <c r="D70" s="220"/>
      <c r="E70" s="220"/>
      <c r="F70" s="162"/>
    </row>
    <row r="71" spans="1:6" ht="18.75" customHeight="1" x14ac:dyDescent="0.25">
      <c r="A71" s="164" t="s">
        <v>217</v>
      </c>
      <c r="B71" s="164"/>
      <c r="C71" s="164"/>
      <c r="D71" s="164"/>
      <c r="E71" s="164"/>
    </row>
    <row r="72" spans="1:6" ht="24.75" customHeight="1" x14ac:dyDescent="0.25">
      <c r="A72" s="164" t="s">
        <v>265</v>
      </c>
      <c r="B72" s="164"/>
      <c r="C72" s="164"/>
      <c r="D72" s="164"/>
      <c r="E72" s="164"/>
    </row>
    <row r="73" spans="1:6" ht="15" customHeight="1" x14ac:dyDescent="0.25">
      <c r="B73" s="164"/>
      <c r="C73" s="164"/>
      <c r="D73" s="164" t="s">
        <v>27</v>
      </c>
      <c r="E73" s="164"/>
    </row>
    <row r="74" spans="1:6" x14ac:dyDescent="0.25">
      <c r="A74" s="209"/>
      <c r="B74" s="209"/>
      <c r="C74" s="209"/>
      <c r="D74" s="209"/>
      <c r="E74" s="209"/>
    </row>
    <row r="75" spans="1:6" x14ac:dyDescent="0.25">
      <c r="A75" s="209" t="s">
        <v>218</v>
      </c>
      <c r="B75" s="209"/>
      <c r="C75" s="209"/>
      <c r="D75" s="209"/>
      <c r="E75" s="209"/>
    </row>
    <row r="76" spans="1:6" ht="13.5" customHeight="1" x14ac:dyDescent="0.25">
      <c r="B76" s="209"/>
      <c r="C76" s="209"/>
      <c r="D76" s="209" t="s">
        <v>27</v>
      </c>
      <c r="E76" s="209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68:E68"/>
    <mergeCell ref="A62:E62"/>
    <mergeCell ref="A63:E63"/>
    <mergeCell ref="A65:E65"/>
    <mergeCell ref="A56:D56"/>
    <mergeCell ref="A75:E75"/>
    <mergeCell ref="B76:C76"/>
    <mergeCell ref="D76:E76"/>
    <mergeCell ref="A16:D16"/>
    <mergeCell ref="A18:D18"/>
    <mergeCell ref="A21:D21"/>
    <mergeCell ref="A23:D23"/>
    <mergeCell ref="A44:D44"/>
    <mergeCell ref="A52:D52"/>
    <mergeCell ref="A54:D54"/>
    <mergeCell ref="A74:E74"/>
    <mergeCell ref="A61:D61"/>
    <mergeCell ref="A64:D64"/>
    <mergeCell ref="A67:E67"/>
    <mergeCell ref="A70:E70"/>
    <mergeCell ref="A66:E66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2022-04-08T16:15:01Z</dcterms:modified>
</cp:coreProperties>
</file>