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16140" windowHeight="12045" activeTab="7"/>
  </bookViews>
  <sheets>
    <sheet name="2018" sheetId="1" r:id="rId1"/>
    <sheet name="Акт (2)" sheetId="2" r:id="rId2"/>
    <sheet name="2019" sheetId="3" r:id="rId3"/>
    <sheet name="Лист2" sheetId="4" r:id="rId4"/>
    <sheet name="2020" sheetId="5" r:id="rId5"/>
    <sheet name="Лист1" sheetId="6" r:id="rId6"/>
    <sheet name="2021" sheetId="7" r:id="rId7"/>
    <sheet name="акт21" sheetId="8" r:id="rId8"/>
  </sheets>
  <definedNames>
    <definedName name="_xlnm.Print_Area" localSheetId="0">'2018'!$A$1:$F$30</definedName>
    <definedName name="_xlnm.Print_Area" localSheetId="2">'2019'!$A$1:$F$30</definedName>
    <definedName name="_xlnm.Print_Area" localSheetId="4">'2020'!$A$1:$F$30</definedName>
    <definedName name="_xlnm.Print_Area" localSheetId="6">'2021'!$A$1:$F$30</definedName>
    <definedName name="_xlnm.Print_Area" localSheetId="1">'Акт (2)'!$A$1:$E$85</definedName>
    <definedName name="_xlnm.Print_Area" localSheetId="7">акт21!$A$3:$E$83</definedName>
    <definedName name="_xlnm.Print_Area" localSheetId="5">Лист1!$A$3:$E$87</definedName>
    <definedName name="_xlnm.Print_Area" localSheetId="3">Лист2!$A$2:$E$102</definedName>
  </definedNames>
  <calcPr calcId="145621"/>
</workbook>
</file>

<file path=xl/calcChain.xml><?xml version="1.0" encoding="utf-8"?>
<calcChain xmlns="http://schemas.openxmlformats.org/spreadsheetml/2006/main">
  <c r="F23" i="7" l="1"/>
  <c r="F18" i="7"/>
  <c r="F22" i="7" s="1"/>
  <c r="F14" i="7"/>
  <c r="E67" i="8"/>
  <c r="E68" i="8" s="1"/>
  <c r="E71" i="8" s="1"/>
  <c r="F65" i="8"/>
  <c r="D46" i="8"/>
  <c r="D47" i="8"/>
  <c r="D48" i="8"/>
  <c r="D49" i="8"/>
  <c r="D50" i="8"/>
  <c r="D51" i="8"/>
  <c r="D52" i="8"/>
  <c r="D53" i="8"/>
  <c r="D54" i="8"/>
  <c r="D33" i="8"/>
  <c r="D55" i="8"/>
  <c r="D56" i="8"/>
  <c r="D45" i="8"/>
  <c r="D25" i="8"/>
  <c r="D26" i="8"/>
  <c r="D27" i="8"/>
  <c r="D28" i="8"/>
  <c r="D29" i="8"/>
  <c r="D30" i="8"/>
  <c r="D31" i="8"/>
  <c r="D32" i="8"/>
  <c r="D34" i="8"/>
  <c r="D35" i="8"/>
  <c r="D36" i="8"/>
  <c r="D37" i="8"/>
  <c r="D38" i="8"/>
  <c r="D39" i="8"/>
  <c r="D40" i="8"/>
  <c r="D41" i="8"/>
  <c r="D42" i="8"/>
  <c r="D43" i="8"/>
  <c r="D23" i="8"/>
  <c r="D24" i="8"/>
  <c r="D22" i="8"/>
  <c r="D19" i="8"/>
  <c r="D20" i="8"/>
  <c r="D58" i="8"/>
  <c r="D60" i="8"/>
  <c r="D62" i="8"/>
  <c r="D63" i="8"/>
  <c r="D65" i="8"/>
  <c r="F24" i="7" l="1"/>
  <c r="F25" i="7"/>
  <c r="D67" i="8"/>
  <c r="F23" i="5"/>
  <c r="D62" i="6"/>
  <c r="D64" i="6"/>
  <c r="D66" i="6"/>
  <c r="D67" i="6"/>
  <c r="D68" i="6"/>
  <c r="D69" i="6"/>
  <c r="D60" i="6"/>
  <c r="D57" i="6"/>
  <c r="D51" i="6"/>
  <c r="D44" i="6"/>
  <c r="D32" i="6"/>
  <c r="D27" i="6"/>
  <c r="D26" i="6"/>
  <c r="D21" i="6"/>
  <c r="D22" i="6"/>
  <c r="D20" i="6"/>
  <c r="D23" i="6"/>
  <c r="D24" i="6"/>
  <c r="D25" i="6"/>
  <c r="D29" i="6"/>
  <c r="D30" i="6"/>
  <c r="D31" i="6"/>
  <c r="D33" i="6"/>
  <c r="D34" i="6"/>
  <c r="D35" i="6"/>
  <c r="D36" i="6"/>
  <c r="D37" i="6"/>
  <c r="D38" i="6"/>
  <c r="D39" i="6"/>
  <c r="D40" i="6"/>
  <c r="D41" i="6"/>
  <c r="D42" i="6"/>
  <c r="D43" i="6"/>
  <c r="D45" i="6"/>
  <c r="D46" i="6"/>
  <c r="D47" i="6"/>
  <c r="D48" i="6"/>
  <c r="D50" i="6"/>
  <c r="D52" i="6"/>
  <c r="D53" i="6"/>
  <c r="D54" i="6"/>
  <c r="D55" i="6"/>
  <c r="D56" i="6"/>
  <c r="D58" i="6"/>
  <c r="D19" i="6"/>
  <c r="E72" i="6"/>
  <c r="E71" i="6"/>
  <c r="D71" i="6"/>
  <c r="F15" i="5" l="1"/>
  <c r="F14" i="5" s="1"/>
  <c r="F18" i="5"/>
  <c r="F22" i="5" s="1"/>
  <c r="F24" i="5" s="1"/>
  <c r="F25" i="5" l="1"/>
  <c r="F23" i="3"/>
  <c r="F15" i="3"/>
  <c r="F14" i="3" s="1"/>
  <c r="E88" i="4"/>
  <c r="E87" i="4"/>
  <c r="D87" i="4"/>
  <c r="D78" i="4"/>
  <c r="D79" i="4"/>
  <c r="D81" i="4"/>
  <c r="D83" i="4"/>
  <c r="D84" i="4"/>
  <c r="D85" i="4"/>
  <c r="D76" i="4"/>
  <c r="D69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70" i="4"/>
  <c r="D71" i="4"/>
  <c r="D72" i="4"/>
  <c r="D73" i="4"/>
  <c r="D74" i="4"/>
  <c r="D23" i="4"/>
  <c r="D20" i="4"/>
  <c r="D21" i="4"/>
  <c r="D19" i="4"/>
  <c r="F18" i="3"/>
  <c r="F22" i="3" s="1"/>
  <c r="F24" i="3" s="1"/>
  <c r="F25" i="3" l="1"/>
  <c r="D62" i="2"/>
  <c r="D63" i="2"/>
  <c r="D65" i="2"/>
  <c r="D60" i="2"/>
  <c r="D47" i="2"/>
  <c r="E18" i="2"/>
  <c r="D18" i="2" s="1"/>
  <c r="D16" i="2"/>
  <c r="D7" i="2"/>
  <c r="D10" i="2"/>
  <c r="D11" i="2"/>
  <c r="D12" i="2"/>
  <c r="D13" i="2"/>
  <c r="D14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2" i="2"/>
  <c r="D43" i="2"/>
  <c r="D44" i="2"/>
  <c r="D45" i="2"/>
  <c r="D46" i="2"/>
  <c r="D48" i="2"/>
  <c r="D49" i="2"/>
  <c r="D51" i="2"/>
  <c r="D52" i="2"/>
  <c r="D53" i="2"/>
  <c r="D55" i="2"/>
  <c r="D56" i="2"/>
  <c r="D57" i="2"/>
  <c r="D58" i="2"/>
  <c r="D9" i="2"/>
  <c r="E67" i="2" l="1"/>
  <c r="E68" i="2" s="1"/>
  <c r="F23" i="1" s="1"/>
  <c r="D67" i="2" l="1"/>
  <c r="F15" i="1"/>
  <c r="F18" i="1"/>
  <c r="F22" i="1" s="1"/>
  <c r="F24" i="1" s="1"/>
  <c r="F14" i="1"/>
  <c r="F25" i="1" l="1"/>
</calcChain>
</file>

<file path=xl/sharedStrings.xml><?xml version="1.0" encoding="utf-8"?>
<sst xmlns="http://schemas.openxmlformats.org/spreadsheetml/2006/main" count="731" uniqueCount="272">
  <si>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</si>
  <si>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</si>
  <si>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</si>
  <si>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</si>
  <si>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</si>
  <si>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</si>
  <si>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</si>
  <si>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</si>
  <si>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</si>
  <si>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</si>
  <si>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</si>
  <si>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</si>
  <si>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</si>
  <si>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</si>
  <si>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</si>
  <si>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</si>
  <si>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</si>
  <si>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</si>
  <si>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</si>
  <si>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</si>
  <si>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</si>
  <si>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</si>
  <si>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</si>
  <si>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</si>
  <si>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</si>
  <si>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</si>
  <si>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получил: ________________________________________________________</t>
  </si>
  <si>
    <t>Дата __________________</t>
  </si>
  <si>
    <t>Отчет по бюджету № 55/27-2018</t>
  </si>
  <si>
    <t>г. Ангарск</t>
  </si>
  <si>
    <t>"31" марта 2019 г.</t>
  </si>
  <si>
    <t xml:space="preserve">         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</si>
  <si>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</si>
  <si>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</si>
  <si>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Единица измерения работы (услуги)</t>
  </si>
  <si>
    <t>Стоимость /сметная стоимость  выполненной работы (оказанной услуги) за единицу</t>
  </si>
  <si>
    <t>Цена выполненной работы (оказанной услуги), в рублях</t>
  </si>
  <si>
    <t>Аварийное обслуживание</t>
  </si>
  <si>
    <t xml:space="preserve">     Аварийное обслуживание</t>
  </si>
  <si>
    <t>Ежедневно</t>
  </si>
  <si>
    <t>руб.</t>
  </si>
  <si>
    <t>Благоустройство</t>
  </si>
  <si>
    <t>По факту</t>
  </si>
  <si>
    <t xml:space="preserve">     Вывозка порубочных остатков на расстояние 22 км (класс груза 3)</t>
  </si>
  <si>
    <t>т</t>
  </si>
  <si>
    <t>100 м2</t>
  </si>
  <si>
    <t xml:space="preserve">     Окраска известковыми составами: по кирпичу и бетону (бордюр. столбики, столбы)</t>
  </si>
  <si>
    <t xml:space="preserve">     Погрузка порубочных остатков</t>
  </si>
  <si>
    <t>100 шт.</t>
  </si>
  <si>
    <t xml:space="preserve">     Утилизация парубочных отходов</t>
  </si>
  <si>
    <t>Вывоз и утилизация ТКО, в т.ч. крупногабаритного мусора</t>
  </si>
  <si>
    <t xml:space="preserve">     Вывоз и утилизация ТКО, в т.ч. крупногабаритный мусор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</si>
  <si>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</si>
  <si>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</si>
  <si>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По плану</t>
  </si>
  <si>
    <t>Обслуживание инженерного оборудования</t>
  </si>
  <si>
    <t xml:space="preserve">     Запуск потока воды: отопление, ГВС</t>
  </si>
  <si>
    <t>1 узел</t>
  </si>
  <si>
    <t xml:space="preserve">     Запуск системы отопления.</t>
  </si>
  <si>
    <t>1 здание</t>
  </si>
  <si>
    <t xml:space="preserve">     Опрессовка ТУ диаметром: до 50 мм</t>
  </si>
  <si>
    <t>100 м</t>
  </si>
  <si>
    <t>1000 м2</t>
  </si>
  <si>
    <t xml:space="preserve">     Осмотр СТО</t>
  </si>
  <si>
    <t>100 квартир</t>
  </si>
  <si>
    <t xml:space="preserve">     Осмотр СТО в чердачных и подвальных помещениях (весенний и осенний)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</si>
  <si>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</si>
  <si>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</si>
  <si>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>узел</t>
  </si>
  <si>
    <t xml:space="preserve">     Перекрытие потока воды: отопление, ГВС</t>
  </si>
  <si>
    <t xml:space="preserve">     Подготовка элеваторного узла Д-50 к зиме</t>
  </si>
  <si>
    <t>шт</t>
  </si>
  <si>
    <t xml:space="preserve">     Промывка трубопровода системы отопления</t>
  </si>
  <si>
    <t>м3</t>
  </si>
  <si>
    <t xml:space="preserve">     Сдача ИТП представителю энергоснабжающей организации</t>
  </si>
  <si>
    <t>1 ИТП</t>
  </si>
  <si>
    <t xml:space="preserve">     Снятие и запись замера в наряде (ИТП,РХВ)</t>
  </si>
  <si>
    <t>Обслуживание конструктивных элементов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</si>
  <si>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</si>
  <si>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</si>
  <si>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>1 м 2 основания</t>
  </si>
  <si>
    <t xml:space="preserve">     Плановые проверки вентиляционных каналов и оголовков</t>
  </si>
  <si>
    <t xml:space="preserve"> </t>
  </si>
  <si>
    <t>м2</t>
  </si>
  <si>
    <t>100 приборов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</si>
  <si>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</si>
  <si>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</si>
  <si>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</si>
  <si>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 xml:space="preserve">     Услуги автотранспорта</t>
  </si>
  <si>
    <t>Уборка придомовой территории</t>
  </si>
  <si>
    <t xml:space="preserve">     Уборка придомовой территории</t>
  </si>
  <si>
    <t>По тарифу</t>
  </si>
  <si>
    <t xml:space="preserve">     Услуги  по вывозу и утилизации листвы, веток, деревьев, скошенной травы , смета и др.</t>
  </si>
  <si>
    <t>Услуги по управлению МКД</t>
  </si>
  <si>
    <t xml:space="preserve">     Услуги по управлению МКД</t>
  </si>
  <si>
    <t>Итого: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</si>
  <si>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</si>
  <si>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</si>
  <si>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Настоящий   Акт   составлен   в  2-х  экземплярах,  имеющих  одинаковую юридическую силу,  по одному для каждой из Сторон.</t>
  </si>
  <si>
    <t xml:space="preserve">                              Подписи Сторон: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</si>
  <si>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</si>
  <si>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__________________________</t>
  </si>
  <si>
    <t xml:space="preserve">                                                (должность, ФИО)                    </t>
  </si>
  <si>
    <t>(подпись)</t>
  </si>
  <si>
    <t>Заказчик - ____________________________________________________</t>
  </si>
  <si>
    <t xml:space="preserve">(ФИО)                    </t>
  </si>
  <si>
    <t xml:space="preserve">     Валка деревьев с прим. автогидроподъемника без корчевки пня породы тополь при д. ствола  до 100 см</t>
  </si>
  <si>
    <t>1 м3</t>
  </si>
  <si>
    <t xml:space="preserve">     Разделка древесины мягких пород, полученной от валки леса, диам. стволов: до 20 см</t>
  </si>
  <si>
    <t xml:space="preserve">     Ликвидация воздушных пробок в системе отопления, в стояке</t>
  </si>
  <si>
    <t xml:space="preserve">     Осмотр системы центрального отопления, устройств в чердачных и подвальных помещениях.</t>
  </si>
  <si>
    <t xml:space="preserve">     Отогрев трубопровода Д-15, Д-20</t>
  </si>
  <si>
    <t>м</t>
  </si>
  <si>
    <t xml:space="preserve">     Отогрев трубопровода Д-25</t>
  </si>
  <si>
    <t xml:space="preserve">     Проверка на прогрев отопительных приборов с регулировкой.</t>
  </si>
  <si>
    <t xml:space="preserve">     Регулировка системы отопления</t>
  </si>
  <si>
    <t xml:space="preserve">     Ремонт смесителя без душа, без снятия с места, смена прокладок</t>
  </si>
  <si>
    <t>1 смеситель</t>
  </si>
  <si>
    <t xml:space="preserve">     Смена сгона на подцепке радиатора даиметром: 20 мм</t>
  </si>
  <si>
    <t>1 участок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</si>
  <si>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</si>
  <si>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</si>
  <si>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Осмотр квартир</t>
  </si>
  <si>
    <t xml:space="preserve">     Осмотр стен фасадов (по заявкам)</t>
  </si>
  <si>
    <t xml:space="preserve">     Очистка  кровли от снега и сосуль с автовышки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</si>
  <si>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</si>
  <si>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</si>
  <si>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Изоляция трубопровода матами с совмещенным покрывным  слоем</t>
  </si>
  <si>
    <t xml:space="preserve">     Регулировка температуры отопления в ИТП вентилями</t>
  </si>
  <si>
    <t xml:space="preserve">     Смена радиаторных пробок</t>
  </si>
  <si>
    <t xml:space="preserve">     Изготовление столярных тяг, раскладки (штапики, притворные планки и  окладные калевки) простого проф</t>
  </si>
  <si>
    <t xml:space="preserve">     Окраска клеевыми составами: простая (стены)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</si>
  <si>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</si>
  <si>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штукатурки лестничных маршей и площадок.</t>
  </si>
  <si>
    <t>Уборка чердаков и подвалов</t>
  </si>
  <si>
    <t xml:space="preserve">     Уборка, очистка чердаков и подвалов</t>
  </si>
  <si>
    <t>Всего  за период с "01" января 2018 г. по "31"декабря 2018 г. выполнено работ (оказано услуг) на общую сумму 105 969,77 руб. (Сто пять тысяч девятьсот шестьдесят девять рублей 77 копеек)</t>
  </si>
  <si>
    <t>АКТ № 55/27-2018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</si>
  <si>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27  квартала 55.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</si>
  <si>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</si>
  <si>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</si>
  <si>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</si>
  <si>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</si>
  <si>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</si>
  <si>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</si>
  <si>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</si>
  <si>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</si>
  <si>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</si>
  <si>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</si>
  <si>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</si>
  <si>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</si>
  <si>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</si>
  <si>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</si>
  <si>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</si>
  <si>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</si>
  <si>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</si>
  <si>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Замена шарового крана Д-40 под приварку</t>
  </si>
  <si>
    <t xml:space="preserve">     Смена вентилей Д-15</t>
  </si>
  <si>
    <t xml:space="preserve">     Смена отдельных участков трубопроводов канализации из полиетиленовых труб высокой плотности:д 100 мм</t>
  </si>
  <si>
    <t xml:space="preserve">     Осмотр и устранение мелких неисправностей на РХВ</t>
  </si>
  <si>
    <t xml:space="preserve">     Очистка канализационной сети: внутренней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</si>
  <si>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</si>
  <si>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</si>
  <si>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</si>
  <si>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Железнение цементных покрытий</t>
  </si>
  <si>
    <t xml:space="preserve">     Замена дверного блока с изготовлением</t>
  </si>
  <si>
    <t xml:space="preserve">     Обрамление ступеней угловой сталью</t>
  </si>
  <si>
    <t xml:space="preserve">     Огрунтовка ранее окрашенных фасадов бетонконтактом</t>
  </si>
  <si>
    <t xml:space="preserve">     Окраска масляными составами  по дереву: доски объявления</t>
  </si>
  <si>
    <t xml:space="preserve">     Приготовление бетона</t>
  </si>
  <si>
    <t>100 м3</t>
  </si>
  <si>
    <t xml:space="preserve">     Приготовление растворов вручную.</t>
  </si>
  <si>
    <t xml:space="preserve">     Разборка площади крыльца</t>
  </si>
  <si>
    <t xml:space="preserve">     Ремонт существующего крыльца железобетоном</t>
  </si>
  <si>
    <t xml:space="preserve">     Ремонт штукатурки фасадов площадью отдельных мест до 5м2</t>
  </si>
  <si>
    <t xml:space="preserve">     Сверление отверстий электроперфоратором, диаметром до 20 мм</t>
  </si>
  <si>
    <t>100 отверстий</t>
  </si>
  <si>
    <t xml:space="preserve">     Установка досок объявлений с изготовлением</t>
  </si>
  <si>
    <t xml:space="preserve">     Установка оконных переплетов: глухих</t>
  </si>
  <si>
    <t xml:space="preserve">     Устройство и разборка неинвентарных лесов</t>
  </si>
  <si>
    <t xml:space="preserve">     Устройство новых почтовых ящиков</t>
  </si>
  <si>
    <t>1 блок, 4 секции</t>
  </si>
  <si>
    <t xml:space="preserve">     Устройство: лестницы чердачной</t>
  </si>
  <si>
    <t xml:space="preserve">     Устройство: трапов ходовых на крыльце</t>
  </si>
  <si>
    <t>100 п. м ходов</t>
  </si>
  <si>
    <t xml:space="preserve">     Закрытие слуховых окон и люков выхода на кровлю</t>
  </si>
  <si>
    <t>10 шт.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</si>
  <si>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</si>
  <si>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весенний осмотр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</si>
  <si>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</si>
  <si>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</si>
  <si>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вышка</t>
  </si>
  <si>
    <t xml:space="preserve">     Очистка желобов от мусора: вручную (при расчете 1 кг. мусора = 3 м 1 желоба) - в.</t>
  </si>
  <si>
    <t xml:space="preserve">     Проверка исправности канализационных вытяжек</t>
  </si>
  <si>
    <t>1 кв</t>
  </si>
  <si>
    <t xml:space="preserve">     Смена стекол в деревянных переплетах при площади стекла  до: 0,25 м</t>
  </si>
  <si>
    <t xml:space="preserve">     Укрепление дверных приборов: петли (шарниры), шпингалеты, ручки накладные</t>
  </si>
  <si>
    <t>Обслуживание ОДПУ</t>
  </si>
  <si>
    <t xml:space="preserve">     Поверка и ремонт ОДПУ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</si>
  <si>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</si>
  <si>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</si>
  <si>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</si>
  <si>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Текущий ремонт</t>
  </si>
  <si>
    <t xml:space="preserve">     Ремон теплосчетчика</t>
  </si>
  <si>
    <t xml:space="preserve">     Ремонт подъезда</t>
  </si>
  <si>
    <t xml:space="preserve">     Ремонт тамбура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</si>
  <si>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</si>
  <si>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</si>
  <si>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</si>
  <si>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</si>
  <si>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</si>
  <si>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55/27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</si>
  <si>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</si>
  <si>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</si>
  <si>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</si>
  <si>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198631.11 руб. (Сто девяносто восемь тысяч шестьсот тридцать один рубль 11 копеек)</t>
  </si>
  <si>
    <t xml:space="preserve">                           _______________________________________      ____________________________________</t>
  </si>
  <si>
    <t>Отчет по бюджету № 55/27-2019</t>
  </si>
  <si>
    <t>Период: с 01.01.2019 по 31.12.2019 года.</t>
  </si>
  <si>
    <t>Отчет по бюджету № 55/27-2020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</si>
  <si>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</si>
  <si>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</si>
  <si>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</si>
  <si>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Валка деревьев в городских условиях: (липа, сосна, кедр, тополь) д. более 300мм</t>
  </si>
  <si>
    <t xml:space="preserve">     Дезинфекция мест общего пользования МКД</t>
  </si>
  <si>
    <t xml:space="preserve">     Окраска МАФ (песочницы, скамейки, качели, турники и т.д.)</t>
  </si>
  <si>
    <t xml:space="preserve">     Ремонт качели-маятник с окраской отремонтированных мест</t>
  </si>
  <si>
    <t xml:space="preserve">     Ремонт мусорного контейнера</t>
  </si>
  <si>
    <t xml:space="preserve">     Устройство песочницы с окраской</t>
  </si>
  <si>
    <t xml:space="preserve">     Демонтаж мет. МАФ</t>
  </si>
  <si>
    <t xml:space="preserve">     Демонтаж металлических решеток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</si>
  <si>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</si>
  <si>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</si>
  <si>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Очистка фильтра от накипи (отложений)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</si>
  <si>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</si>
  <si>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</si>
  <si>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</si>
  <si>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Перекрытие потока воды: отопление, ГВС, ХВС</t>
  </si>
  <si>
    <t xml:space="preserve">     Снятие замеров температуры ГВС</t>
  </si>
  <si>
    <t>1 замер</t>
  </si>
  <si>
    <t xml:space="preserve">     Смена дверных приборов: пружин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</si>
  <si>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</si>
  <si>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</si>
  <si>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Замена почтовых ящиков</t>
  </si>
  <si>
    <t xml:space="preserve">     Ремонт чердачного перекрытия</t>
  </si>
  <si>
    <t xml:space="preserve">           2. Всего за период с "01"января 2020 г. по "31"декабря 2020 г. выполнено работ на общую сумму 207766.38 руб. (Двести семь тысяч семьсот шестьдесят шесть рублей 38 копеек)</t>
  </si>
  <si>
    <t xml:space="preserve">                         __________________________________________      ____________________________________</t>
  </si>
  <si>
    <t>31 марта 2022 г.</t>
  </si>
  <si>
    <t xml:space="preserve">     Смена отдельных участков трубопроводов из полиэтиленовых  труб высокой плотности: диам. 100 мм</t>
  </si>
  <si>
    <t xml:space="preserve">     Смена резиновых манжет на раструбе канализационной трубы</t>
  </si>
  <si>
    <t xml:space="preserve">     Установка заглушек на трубопроводах д. до 50мм</t>
  </si>
  <si>
    <t xml:space="preserve">     Демонтаж-монтаж: унитазов</t>
  </si>
  <si>
    <t xml:space="preserve">     Осмотр подъездов, подвального помещения чердачного помещения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</si>
  <si>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</si>
  <si>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</si>
  <si>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Прочистка канализационной сети.</t>
  </si>
  <si>
    <t xml:space="preserve">     Разборка покрытий полов цементных и заделка выбоин в полах</t>
  </si>
  <si>
    <t xml:space="preserve">     Ремонт деревянных элементов конструкций крыш</t>
  </si>
  <si>
    <t xml:space="preserve">     Ремонт отдельных мест покрытия из асбоцементных листов: обыкновенного профиля (мат. БУ)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</si>
  <si>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</si>
  <si>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</si>
  <si>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</si>
  <si>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Валка деревьев и обрезка</t>
  </si>
  <si>
    <t xml:space="preserve">     Демонтаж-монтаж ванн чугунных</t>
  </si>
  <si>
    <t>125919.31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</si>
  <si>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</si>
  <si>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</si>
  <si>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</si>
  <si>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55/27-2021</t>
  </si>
  <si>
    <t>Период: с 01.01.2021 по 31.12.2021 года.</t>
  </si>
  <si>
    <t>Отчет составил: экономист                                      _______________</t>
  </si>
  <si>
    <t>Сто тридцать восемь тысяч пятьсот  одиннадцать рублей 24 копейки.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</si>
</sst>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.000;[Red]\-0.000"/>
    <numFmt numFmtId="168" formatCode="0;[Red]\-0"/>
    <numFmt numFmtId="169" formatCode="0.0;[Red]\-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4" fillId="0" borderId="0" applyFont="0" applyFill="0" applyBorder="0" applyAlignment="0" applyProtection="0"/>
    <xf numFmtId="0" fontId="2" fillId="0" borderId="0">
      <alignment horizontal="left"/>
    </xf>
    <xf numFmtId="0" fontId="8" fillId="0" borderId="0">
      <alignment horizontal="center" vertical="center"/>
    </xf>
    <xf numFmtId="0" fontId="1" fillId="0" borderId="0"/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2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4" fillId="0" borderId="0"/>
  </cellStyleXfs>
  <cellXfs count="187">
    <xf numFmtId="0" fontId="0" fillId="0" borderId="0" xfId="0"/>
    <xf numFmtId="0" fontId="5" fillId="0" borderId="0" xfId="0" applyFont="1"/>
    <xf numFmtId="0" fontId="6" fillId="0" borderId="0" xfId="2" applyFont="1" applyAlignment="1"/>
    <xf numFmtId="0" fontId="7" fillId="0" borderId="0" xfId="2" applyFont="1" applyBorder="1" applyAlignment="1">
      <alignment horizontal="left"/>
    </xf>
    <xf numFmtId="0" fontId="6" fillId="0" borderId="0" xfId="2" applyFont="1" applyBorder="1" applyAlignment="1">
      <alignment horizontal="left"/>
    </xf>
    <xf numFmtId="0" fontId="5" fillId="0" borderId="0" xfId="0" applyFont="1" applyBorder="1"/>
    <xf numFmtId="0" fontId="5" fillId="0" borderId="0" xfId="4" applyFont="1" applyBorder="1" applyAlignment="1">
      <alignment wrapText="1"/>
    </xf>
    <xf numFmtId="0" fontId="11" fillId="0" borderId="0" xfId="5" quotePrefix="1" applyFont="1" applyAlignment="1">
      <alignment horizontal="right" vertical="top" wrapText="1"/>
    </xf>
    <xf numFmtId="0" fontId="11" fillId="0" borderId="0" xfId="5" quotePrefix="1" applyFont="1" applyBorder="1" applyAlignment="1">
      <alignment vertical="top" wrapText="1"/>
    </xf>
    <xf numFmtId="0" fontId="11" fillId="0" borderId="0" xfId="5" quotePrefix="1" applyFont="1" applyAlignment="1">
      <alignment vertical="top" wrapText="1"/>
    </xf>
    <xf numFmtId="0" fontId="11" fillId="0" borderId="0" xfId="6" quotePrefix="1" applyFont="1" applyBorder="1" applyAlignment="1">
      <alignment horizontal="right" vertical="top" wrapText="1"/>
    </xf>
    <xf numFmtId="0" fontId="11" fillId="0" borderId="0" xfId="5" quotePrefix="1" applyFont="1" applyAlignment="1">
      <alignment horizontal="left" vertical="top" wrapText="1"/>
    </xf>
    <xf numFmtId="0" fontId="5" fillId="0" borderId="0" xfId="4" applyFont="1" applyAlignment="1">
      <alignment wrapText="1"/>
    </xf>
    <xf numFmtId="0" fontId="5" fillId="0" borderId="2" xfId="4" applyFont="1" applyBorder="1" applyAlignment="1">
      <alignment wrapText="1"/>
    </xf>
    <xf numFmtId="0" fontId="11" fillId="0" borderId="4" xfId="10" quotePrefix="1" applyFont="1" applyBorder="1" applyAlignment="1">
      <alignment vertical="top" wrapText="1"/>
    </xf>
    <xf numFmtId="0" fontId="6" fillId="0" borderId="0" xfId="0" applyFont="1" applyAlignment="1">
      <alignment horizontal="left" vertical="center"/>
    </xf>
    <xf numFmtId="165" fontId="5" fillId="0" borderId="1" xfId="1" applyNumberFormat="1" applyFont="1" applyBorder="1" applyAlignment="1">
      <alignment wrapText="1"/>
    </xf>
    <xf numFmtId="0" fontId="6" fillId="0" borderId="0" xfId="0" applyFont="1" applyAlignment="1">
      <alignment horizontal="left" vertical="top"/>
    </xf>
    <xf numFmtId="0" fontId="11" fillId="0" borderId="0" xfId="9" quotePrefix="1" applyFont="1" applyAlignment="1">
      <alignment horizontal="right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8" applyNumberFormat="1" applyFont="1" applyBorder="1" applyAlignment="1">
      <alignment horizontal="right" vertical="top" wrapText="1"/>
    </xf>
    <xf numFmtId="0" fontId="11" fillId="0" borderId="0" xfId="5" quotePrefix="1" applyFont="1" applyBorder="1" applyAlignment="1">
      <alignment horizontal="right" vertical="top" wrapText="1"/>
    </xf>
    <xf numFmtId="0" fontId="11" fillId="0" borderId="0" xfId="8" applyNumberFormat="1" applyFont="1" applyBorder="1" applyAlignment="1">
      <alignment vertical="top" wrapText="1"/>
    </xf>
    <xf numFmtId="0" fontId="11" fillId="0" borderId="0" xfId="9" quotePrefix="1" applyFont="1" applyBorder="1" applyAlignment="1">
      <alignment horizontal="left" vertical="top" wrapText="1"/>
    </xf>
    <xf numFmtId="165" fontId="5" fillId="0" borderId="0" xfId="1" applyNumberFormat="1" applyFont="1" applyBorder="1" applyAlignment="1">
      <alignment wrapText="1"/>
    </xf>
    <xf numFmtId="0" fontId="7" fillId="0" borderId="0" xfId="2" applyFont="1" applyAlignment="1">
      <alignment horizontal="left"/>
    </xf>
    <xf numFmtId="0" fontId="6" fillId="0" borderId="0" xfId="2" applyFont="1" applyAlignment="1">
      <alignment horizontal="left"/>
    </xf>
    <xf numFmtId="0" fontId="12" fillId="0" borderId="0" xfId="0" applyFont="1" applyAlignment="1">
      <alignment horizontal="left" vertical="top"/>
    </xf>
    <xf numFmtId="0" fontId="13" fillId="3" borderId="8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/>
    <xf numFmtId="0" fontId="12" fillId="0" borderId="0" xfId="0" applyFont="1" applyAlignment="1">
      <alignment horizontal="left"/>
    </xf>
    <xf numFmtId="0" fontId="14" fillId="0" borderId="0" xfId="0" applyFont="1" applyAlignment="1"/>
    <xf numFmtId="0" fontId="11" fillId="0" borderId="0" xfId="9" quotePrefix="1" applyFont="1" applyBorder="1" applyAlignment="1">
      <alignment horizontal="left" vertical="top" wrapText="1"/>
    </xf>
    <xf numFmtId="0" fontId="17" fillId="0" borderId="0" xfId="0" applyFont="1"/>
    <xf numFmtId="0" fontId="17" fillId="0" borderId="0" xfId="0" applyFont="1" applyAlignment="1">
      <alignment horizontal="justify" vertical="center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18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/>
    <xf numFmtId="0" fontId="6" fillId="0" borderId="1" xfId="0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167" fontId="6" fillId="0" borderId="1" xfId="0" applyNumberFormat="1" applyFont="1" applyFill="1" applyBorder="1" applyAlignment="1">
      <alignment horizontal="center" vertical="center"/>
    </xf>
    <xf numFmtId="168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169" fontId="6" fillId="0" borderId="1" xfId="0" applyNumberFormat="1" applyFont="1" applyFill="1" applyBorder="1" applyAlignment="1">
      <alignment horizontal="center" vertical="center"/>
    </xf>
    <xf numFmtId="164" fontId="5" fillId="0" borderId="1" xfId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8" fillId="0" borderId="1" xfId="2" applyFont="1" applyBorder="1" applyAlignment="1">
      <alignment horizontal="center" vertical="center"/>
    </xf>
    <xf numFmtId="164" fontId="18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164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18" fillId="0" borderId="14" xfId="0" applyFont="1" applyFill="1" applyBorder="1" applyAlignment="1">
      <alignment vertical="top" wrapText="1"/>
    </xf>
    <xf numFmtId="164" fontId="12" fillId="0" borderId="12" xfId="1" applyFont="1" applyBorder="1" applyAlignment="1">
      <alignment horizontal="center" vertical="top" wrapText="1"/>
    </xf>
    <xf numFmtId="164" fontId="13" fillId="0" borderId="12" xfId="1" applyFont="1" applyBorder="1" applyAlignment="1">
      <alignment horizontal="center" vertical="top"/>
    </xf>
    <xf numFmtId="0" fontId="13" fillId="4" borderId="0" xfId="0" applyFont="1" applyFill="1" applyAlignment="1">
      <alignment horizontal="left" vertical="top"/>
    </xf>
    <xf numFmtId="0" fontId="13" fillId="0" borderId="0" xfId="0" applyFont="1" applyAlignment="1">
      <alignment horizontal="left" vertical="top"/>
    </xf>
    <xf numFmtId="164" fontId="13" fillId="0" borderId="12" xfId="1" applyFont="1" applyBorder="1" applyAlignment="1">
      <alignment horizontal="center" vertical="top" wrapText="1"/>
    </xf>
    <xf numFmtId="0" fontId="20" fillId="0" borderId="0" xfId="0" applyFont="1"/>
    <xf numFmtId="0" fontId="11" fillId="0" borderId="0" xfId="5" quotePrefix="1" applyFont="1" applyBorder="1" applyAlignment="1">
      <alignment horizontal="left" vertical="top" wrapText="1"/>
    </xf>
    <xf numFmtId="0" fontId="11" fillId="0" borderId="0" xfId="6" quotePrefix="1" applyFont="1" applyBorder="1" applyAlignment="1">
      <alignment horizontal="left" vertical="top" wrapText="1"/>
    </xf>
    <xf numFmtId="0" fontId="11" fillId="2" borderId="0" xfId="7" applyNumberFormat="1" applyFont="1" applyBorder="1" applyAlignment="1">
      <alignment horizontal="left" vertical="top" wrapText="1"/>
    </xf>
    <xf numFmtId="0" fontId="11" fillId="0" borderId="0" xfId="8" applyNumberFormat="1" applyFont="1" applyBorder="1" applyAlignment="1">
      <alignment horizontal="left" vertical="top" wrapText="1"/>
    </xf>
    <xf numFmtId="0" fontId="6" fillId="0" borderId="14" xfId="0" applyFont="1" applyFill="1" applyBorder="1" applyAlignment="1">
      <alignment vertical="top" wrapText="1"/>
    </xf>
    <xf numFmtId="0" fontId="15" fillId="0" borderId="15" xfId="0" applyFont="1" applyFill="1" applyBorder="1" applyAlignment="1">
      <alignment vertical="top"/>
    </xf>
    <xf numFmtId="0" fontId="6" fillId="0" borderId="15" xfId="0" applyFont="1" applyFill="1" applyBorder="1" applyAlignment="1">
      <alignment vertical="top" wrapText="1"/>
    </xf>
    <xf numFmtId="0" fontId="18" fillId="0" borderId="15" xfId="2" applyFont="1" applyBorder="1" applyAlignment="1">
      <alignment vertical="center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/>
    <xf numFmtId="0" fontId="6" fillId="0" borderId="0" xfId="0" applyFont="1" applyFill="1" applyAlignment="1">
      <alignment horizontal="left" vertical="top"/>
    </xf>
    <xf numFmtId="164" fontId="6" fillId="0" borderId="1" xfId="1" applyNumberFormat="1" applyFont="1" applyFill="1" applyBorder="1" applyAlignment="1">
      <alignment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vertical="top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164" fontId="18" fillId="0" borderId="1" xfId="1" applyNumberFormat="1" applyFont="1" applyFill="1" applyBorder="1" applyAlignment="1">
      <alignment vertical="top" wrapText="1"/>
    </xf>
    <xf numFmtId="164" fontId="18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0" fontId="11" fillId="0" borderId="0" xfId="7" applyNumberFormat="1" applyFont="1" applyFill="1" applyBorder="1" applyAlignment="1">
      <alignment horizontal="left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6" fillId="0" borderId="0" xfId="0" applyFont="1" applyAlignment="1">
      <alignment horizontal="justify" vertical="center"/>
    </xf>
    <xf numFmtId="0" fontId="0" fillId="0" borderId="0" xfId="0" applyAlignment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7" fillId="0" borderId="1" xfId="1" applyFont="1" applyFill="1" applyBorder="1" applyAlignment="1">
      <alignment horizontal="center" vertical="center" wrapText="1"/>
    </xf>
    <xf numFmtId="164" fontId="6" fillId="0" borderId="1" xfId="1" applyFont="1" applyFill="1" applyBorder="1" applyAlignment="1">
      <alignment horizontal="center" vertical="center"/>
    </xf>
    <xf numFmtId="164" fontId="15" fillId="0" borderId="1" xfId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6" fillId="0" borderId="0" xfId="0" applyFont="1" applyAlignment="1">
      <alignment horizontal="justify" vertical="center"/>
    </xf>
    <xf numFmtId="0" fontId="11" fillId="0" borderId="0" xfId="9" quotePrefix="1" applyFont="1" applyBorder="1" applyAlignment="1">
      <alignment horizontal="left" vertical="top" wrapText="1"/>
    </xf>
    <xf numFmtId="0" fontId="6" fillId="0" borderId="17" xfId="0" applyFont="1" applyBorder="1" applyAlignment="1">
      <alignment horizontal="centerContinuous" vertical="center" wrapText="1"/>
    </xf>
    <xf numFmtId="0" fontId="6" fillId="0" borderId="20" xfId="0" applyFont="1" applyBorder="1" applyAlignment="1">
      <alignment horizontal="left" vertical="center"/>
    </xf>
    <xf numFmtId="0" fontId="6" fillId="0" borderId="16" xfId="0" applyFont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166" fontId="6" fillId="0" borderId="0" xfId="0" applyNumberFormat="1" applyFont="1" applyAlignment="1">
      <alignment horizontal="justify" vertical="center"/>
    </xf>
    <xf numFmtId="0" fontId="18" fillId="5" borderId="14" xfId="11" applyFont="1" applyFill="1" applyBorder="1" applyAlignment="1">
      <alignment vertical="center" wrapText="1"/>
    </xf>
    <xf numFmtId="164" fontId="18" fillId="5" borderId="29" xfId="1" applyFont="1" applyFill="1" applyBorder="1" applyAlignment="1">
      <alignment horizontal="center" vertical="center" wrapText="1"/>
    </xf>
    <xf numFmtId="164" fontId="18" fillId="5" borderId="30" xfId="1" applyFont="1" applyFill="1" applyBorder="1" applyAlignment="1">
      <alignment horizontal="center" vertical="center" wrapText="1"/>
    </xf>
    <xf numFmtId="0" fontId="17" fillId="0" borderId="0" xfId="11" applyFont="1"/>
    <xf numFmtId="0" fontId="6" fillId="0" borderId="22" xfId="11" applyFont="1" applyFill="1" applyBorder="1" applyAlignment="1">
      <alignment vertical="center" wrapText="1"/>
    </xf>
    <xf numFmtId="164" fontId="6" fillId="0" borderId="13" xfId="1" applyFont="1" applyFill="1" applyBorder="1" applyAlignment="1">
      <alignment horizontal="center" vertical="center"/>
    </xf>
    <xf numFmtId="164" fontId="6" fillId="0" borderId="19" xfId="1" applyFont="1" applyFill="1" applyBorder="1" applyAlignment="1">
      <alignment horizontal="center" vertical="center"/>
    </xf>
    <xf numFmtId="164" fontId="15" fillId="6" borderId="0" xfId="0" applyNumberFormat="1" applyFont="1" applyFill="1" applyAlignment="1">
      <alignment vertical="center" wrapText="1"/>
    </xf>
    <xf numFmtId="164" fontId="6" fillId="6" borderId="0" xfId="0" applyNumberFormat="1" applyFont="1" applyFill="1" applyAlignment="1">
      <alignment vertical="center" wrapText="1"/>
    </xf>
    <xf numFmtId="0" fontId="6" fillId="6" borderId="0" xfId="0" applyFont="1" applyFill="1" applyAlignment="1">
      <alignment horizontal="justify" vertical="center"/>
    </xf>
    <xf numFmtId="0" fontId="6" fillId="6" borderId="0" xfId="0" applyFont="1" applyFill="1" applyAlignment="1">
      <alignment horizontal="justify" vertical="center" wrapText="1"/>
    </xf>
    <xf numFmtId="0" fontId="6" fillId="6" borderId="0" xfId="0" applyFont="1" applyFill="1" applyAlignment="1">
      <alignment vertical="center" wrapText="1"/>
    </xf>
    <xf numFmtId="0" fontId="6" fillId="6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6" borderId="18" xfId="0" applyFont="1" applyFill="1" applyBorder="1" applyAlignment="1">
      <alignment horizontal="left" vertical="center" wrapText="1"/>
    </xf>
    <xf numFmtId="0" fontId="6" fillId="6" borderId="2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66" fontId="6" fillId="6" borderId="1" xfId="0" applyNumberFormat="1" applyFont="1" applyFill="1" applyBorder="1" applyAlignment="1">
      <alignment horizontal="center" vertical="center"/>
    </xf>
    <xf numFmtId="166" fontId="6" fillId="6" borderId="30" xfId="0" applyNumberFormat="1" applyFont="1" applyFill="1" applyBorder="1" applyAlignment="1">
      <alignment horizontal="center" vertical="center"/>
    </xf>
    <xf numFmtId="166" fontId="7" fillId="6" borderId="24" xfId="0" applyNumberFormat="1" applyFont="1" applyFill="1" applyBorder="1" applyAlignment="1">
      <alignment horizontal="center" vertical="center" wrapText="1"/>
    </xf>
    <xf numFmtId="168" fontId="6" fillId="6" borderId="25" xfId="0" applyNumberFormat="1" applyFont="1" applyFill="1" applyBorder="1" applyAlignment="1">
      <alignment horizontal="center" vertical="center"/>
    </xf>
    <xf numFmtId="166" fontId="6" fillId="6" borderId="25" xfId="0" applyNumberFormat="1" applyFont="1" applyFill="1" applyBorder="1" applyAlignment="1">
      <alignment horizontal="center" vertical="center"/>
    </xf>
    <xf numFmtId="169" fontId="6" fillId="6" borderId="25" xfId="0" applyNumberFormat="1" applyFont="1" applyFill="1" applyBorder="1" applyAlignment="1">
      <alignment horizontal="center" vertical="center"/>
    </xf>
    <xf numFmtId="167" fontId="6" fillId="6" borderId="25" xfId="0" applyNumberFormat="1" applyFont="1" applyFill="1" applyBorder="1" applyAlignment="1">
      <alignment horizontal="center" vertical="center"/>
    </xf>
    <xf numFmtId="0" fontId="13" fillId="6" borderId="0" xfId="0" applyFont="1" applyFill="1" applyAlignment="1">
      <alignment horizontal="left" vertical="top"/>
    </xf>
    <xf numFmtId="0" fontId="11" fillId="0" borderId="0" xfId="10" quotePrefix="1" applyFont="1" applyBorder="1" applyAlignment="1">
      <alignment vertical="top" wrapText="1"/>
    </xf>
    <xf numFmtId="0" fontId="11" fillId="0" borderId="0" xfId="9" quotePrefix="1" applyFont="1" applyBorder="1" applyAlignment="1">
      <alignment vertical="top" wrapText="1"/>
    </xf>
    <xf numFmtId="0" fontId="15" fillId="0" borderId="0" xfId="2" applyFont="1" applyAlignment="1">
      <alignment horizontal="left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49" fontId="12" fillId="0" borderId="9" xfId="0" applyNumberFormat="1" applyFont="1" applyBorder="1" applyAlignment="1">
      <alignment horizontal="left" vertical="top" wrapText="1"/>
    </xf>
    <xf numFmtId="49" fontId="12" fillId="0" borderId="10" xfId="0" applyNumberFormat="1" applyFont="1" applyBorder="1" applyAlignment="1">
      <alignment horizontal="left" vertical="top" wrapText="1"/>
    </xf>
    <xf numFmtId="49" fontId="12" fillId="0" borderId="11" xfId="0" applyNumberFormat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3" fillId="0" borderId="0" xfId="2" applyFont="1" applyAlignment="1">
      <alignment horizontal="center"/>
    </xf>
    <xf numFmtId="0" fontId="9" fillId="0" borderId="0" xfId="3" quotePrefix="1" applyFont="1" applyBorder="1" applyAlignment="1">
      <alignment horizontal="center" vertical="center" wrapText="1"/>
    </xf>
    <xf numFmtId="0" fontId="11" fillId="0" borderId="0" xfId="9" quotePrefix="1" applyFont="1" applyAlignment="1">
      <alignment horizontal="left" vertical="top" wrapText="1"/>
    </xf>
    <xf numFmtId="0" fontId="11" fillId="0" borderId="3" xfId="9" quotePrefix="1" applyFont="1" applyBorder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13" fillId="3" borderId="5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center" vertical="center"/>
    </xf>
    <xf numFmtId="0" fontId="18" fillId="6" borderId="22" xfId="0" applyFont="1" applyFill="1" applyBorder="1" applyAlignment="1">
      <alignment horizontal="left" vertical="center" wrapText="1"/>
    </xf>
    <xf numFmtId="0" fontId="18" fillId="6" borderId="23" xfId="0" applyFont="1" applyFill="1" applyBorder="1" applyAlignment="1">
      <alignment horizontal="left" vertical="center" wrapText="1"/>
    </xf>
    <xf numFmtId="0" fontId="18" fillId="6" borderId="21" xfId="0" applyFont="1" applyFill="1" applyBorder="1" applyAlignment="1">
      <alignment horizontal="left" vertical="center" wrapText="1"/>
    </xf>
    <xf numFmtId="0" fontId="18" fillId="0" borderId="26" xfId="0" applyFont="1" applyBorder="1" applyAlignment="1">
      <alignment horizontal="left" vertical="center" wrapText="1"/>
    </xf>
    <xf numFmtId="0" fontId="18" fillId="0" borderId="27" xfId="0" applyFont="1" applyBorder="1" applyAlignment="1">
      <alignment horizontal="left" vertical="center" wrapText="1"/>
    </xf>
    <xf numFmtId="0" fontId="15" fillId="0" borderId="15" xfId="0" applyFont="1" applyFill="1" applyBorder="1" applyAlignment="1">
      <alignment horizontal="left" vertical="center"/>
    </xf>
    <xf numFmtId="0" fontId="15" fillId="0" borderId="23" xfId="0" applyFont="1" applyFill="1" applyBorder="1" applyAlignment="1">
      <alignment horizontal="left" vertical="center"/>
    </xf>
    <xf numFmtId="0" fontId="15" fillId="0" borderId="21" xfId="0" applyFont="1" applyFill="1" applyBorder="1" applyAlignment="1">
      <alignment horizontal="left" vertical="center"/>
    </xf>
    <xf numFmtId="0" fontId="6" fillId="6" borderId="0" xfId="0" applyFont="1" applyFill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</cellXfs>
  <cellStyles count="12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4" xfId="11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H7" sqref="H7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6" t="s">
        <v>28</v>
      </c>
      <c r="B1" s="156"/>
      <c r="C1" s="156"/>
      <c r="D1" s="156"/>
      <c r="E1" s="156"/>
      <c r="F1" s="156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0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7" t="s">
        <v>1</v>
      </c>
      <c r="B5" s="157"/>
      <c r="C5" s="157"/>
      <c r="D5" s="157"/>
      <c r="E5" s="157"/>
      <c r="F5" s="157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0" t="s">
        <v>2</v>
      </c>
      <c r="B6" s="71">
        <v>2</v>
      </c>
      <c r="C6" s="70" t="s">
        <v>3</v>
      </c>
      <c r="D6" s="72">
        <v>714.6</v>
      </c>
      <c r="E6" s="70" t="s">
        <v>4</v>
      </c>
      <c r="F6" s="73">
        <v>689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58"/>
      <c r="R6" s="159"/>
      <c r="S6" s="14"/>
    </row>
    <row r="7" spans="1:19" s="17" customFormat="1" ht="32.25" customHeight="1" x14ac:dyDescent="0.25">
      <c r="A7" s="70" t="s">
        <v>5</v>
      </c>
      <c r="B7" s="71">
        <v>2</v>
      </c>
      <c r="C7" s="70" t="s">
        <v>6</v>
      </c>
      <c r="D7" s="72">
        <v>0</v>
      </c>
      <c r="E7" s="70" t="s">
        <v>7</v>
      </c>
      <c r="F7" s="73">
        <v>442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58"/>
      <c r="R7" s="160"/>
      <c r="S7" s="16"/>
    </row>
    <row r="8" spans="1:19" s="17" customFormat="1" ht="33.75" customHeight="1" x14ac:dyDescent="0.25">
      <c r="A8" s="33" t="s">
        <v>8</v>
      </c>
      <c r="B8" s="71">
        <v>12</v>
      </c>
      <c r="C8" s="70" t="s">
        <v>9</v>
      </c>
      <c r="D8" s="73">
        <v>67.099999999999994</v>
      </c>
      <c r="E8" s="70" t="s">
        <v>10</v>
      </c>
      <c r="F8" s="73">
        <v>72.37</v>
      </c>
      <c r="G8" s="6"/>
      <c r="H8" s="8"/>
      <c r="I8" s="9"/>
      <c r="J8" s="10"/>
      <c r="K8" s="19"/>
      <c r="L8" s="12"/>
      <c r="M8" s="12"/>
      <c r="N8" s="12"/>
      <c r="O8" s="12"/>
      <c r="P8" s="13"/>
      <c r="Q8" s="158"/>
      <c r="R8" s="159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19"/>
      <c r="L9" s="12"/>
      <c r="M9" s="12"/>
      <c r="N9" s="12"/>
      <c r="O9" s="12"/>
      <c r="P9" s="6"/>
      <c r="Q9" s="19"/>
      <c r="R9" s="23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2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61" t="s">
        <v>11</v>
      </c>
      <c r="B11" s="162"/>
      <c r="C11" s="162"/>
      <c r="D11" s="162"/>
      <c r="E11" s="163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67" customFormat="1" ht="30" customHeight="1" x14ac:dyDescent="0.25">
      <c r="A12" s="149" t="s">
        <v>13</v>
      </c>
      <c r="B12" s="150"/>
      <c r="C12" s="150"/>
      <c r="D12" s="150"/>
      <c r="E12" s="151"/>
      <c r="F12" s="65">
        <v>0</v>
      </c>
      <c r="G12" s="66"/>
    </row>
    <row r="13" spans="1:19" s="67" customFormat="1" ht="30" customHeight="1" x14ac:dyDescent="0.25">
      <c r="A13" s="149" t="s">
        <v>14</v>
      </c>
      <c r="B13" s="150"/>
      <c r="C13" s="150"/>
      <c r="D13" s="150"/>
      <c r="E13" s="151"/>
      <c r="F13" s="65">
        <v>0</v>
      </c>
    </row>
    <row r="14" spans="1:19" s="67" customFormat="1" ht="30" customHeight="1" x14ac:dyDescent="0.25">
      <c r="A14" s="149" t="s">
        <v>15</v>
      </c>
      <c r="B14" s="150"/>
      <c r="C14" s="150"/>
      <c r="D14" s="150"/>
      <c r="E14" s="151"/>
      <c r="F14" s="68">
        <f>SUM(F15:F17)</f>
        <v>106292.47</v>
      </c>
    </row>
    <row r="15" spans="1:19" s="27" customFormat="1" ht="28.5" customHeight="1" x14ac:dyDescent="0.25">
      <c r="A15" s="152" t="s">
        <v>16</v>
      </c>
      <c r="B15" s="153"/>
      <c r="C15" s="153"/>
      <c r="D15" s="153"/>
      <c r="E15" s="154"/>
      <c r="F15" s="64">
        <f>107190-897.53</f>
        <v>106292.47</v>
      </c>
    </row>
    <row r="16" spans="1:19" s="27" customFormat="1" ht="24.75" hidden="1" customHeight="1" x14ac:dyDescent="0.25">
      <c r="A16" s="152" t="s">
        <v>17</v>
      </c>
      <c r="B16" s="153"/>
      <c r="C16" s="153"/>
      <c r="D16" s="153"/>
      <c r="E16" s="154"/>
      <c r="F16" s="64"/>
    </row>
    <row r="17" spans="1:19" s="27" customFormat="1" ht="30" hidden="1" customHeight="1" x14ac:dyDescent="0.25">
      <c r="A17" s="152" t="s">
        <v>18</v>
      </c>
      <c r="B17" s="153"/>
      <c r="C17" s="153"/>
      <c r="D17" s="153"/>
      <c r="E17" s="154"/>
      <c r="F17" s="64"/>
    </row>
    <row r="18" spans="1:19" s="67" customFormat="1" ht="30" customHeight="1" x14ac:dyDescent="0.25">
      <c r="A18" s="149" t="s">
        <v>19</v>
      </c>
      <c r="B18" s="150"/>
      <c r="C18" s="150"/>
      <c r="D18" s="150"/>
      <c r="E18" s="151"/>
      <c r="F18" s="68">
        <f>SUM(F19:F21)</f>
        <v>87266.18</v>
      </c>
    </row>
    <row r="19" spans="1:19" s="27" customFormat="1" ht="30" customHeight="1" x14ac:dyDescent="0.25">
      <c r="A19" s="152" t="s">
        <v>16</v>
      </c>
      <c r="B19" s="153"/>
      <c r="C19" s="153"/>
      <c r="D19" s="153"/>
      <c r="E19" s="154"/>
      <c r="F19" s="64">
        <v>87266.18</v>
      </c>
    </row>
    <row r="20" spans="1:19" s="27" customFormat="1" ht="30" hidden="1" customHeight="1" x14ac:dyDescent="0.25">
      <c r="A20" s="152" t="s">
        <v>17</v>
      </c>
      <c r="B20" s="153"/>
      <c r="C20" s="153"/>
      <c r="D20" s="153"/>
      <c r="E20" s="154"/>
      <c r="F20" s="64"/>
    </row>
    <row r="21" spans="1:19" s="30" customFormat="1" ht="30" hidden="1" customHeight="1" x14ac:dyDescent="0.2">
      <c r="A21" s="152" t="s">
        <v>18</v>
      </c>
      <c r="B21" s="153"/>
      <c r="C21" s="153"/>
      <c r="D21" s="153"/>
      <c r="E21" s="154"/>
      <c r="F21" s="64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69" customFormat="1" ht="30" customHeight="1" x14ac:dyDescent="0.25">
      <c r="A22" s="149" t="s">
        <v>20</v>
      </c>
      <c r="B22" s="150"/>
      <c r="C22" s="150"/>
      <c r="D22" s="150"/>
      <c r="E22" s="151"/>
      <c r="F22" s="68">
        <f>F12+F18</f>
        <v>87266.18</v>
      </c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</row>
    <row r="23" spans="1:19" s="69" customFormat="1" ht="30" customHeight="1" x14ac:dyDescent="0.25">
      <c r="A23" s="149" t="s">
        <v>21</v>
      </c>
      <c r="B23" s="150"/>
      <c r="C23" s="150"/>
      <c r="D23" s="150"/>
      <c r="E23" s="151"/>
      <c r="F23" s="68">
        <f>'Акт (2)'!E68</f>
        <v>105969.76500000001</v>
      </c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</row>
    <row r="24" spans="1:19" s="69" customFormat="1" ht="30" customHeight="1" x14ac:dyDescent="0.25">
      <c r="A24" s="149" t="s">
        <v>22</v>
      </c>
      <c r="B24" s="150"/>
      <c r="C24" s="150"/>
      <c r="D24" s="150"/>
      <c r="E24" s="151"/>
      <c r="F24" s="68">
        <f>F22-F23</f>
        <v>-18703.585000000021</v>
      </c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</row>
    <row r="25" spans="1:19" s="69" customFormat="1" ht="30" customHeight="1" x14ac:dyDescent="0.25">
      <c r="A25" s="149" t="s">
        <v>23</v>
      </c>
      <c r="B25" s="150"/>
      <c r="C25" s="150"/>
      <c r="D25" s="150"/>
      <c r="E25" s="151"/>
      <c r="F25" s="65">
        <f>F13+F14-F18</f>
        <v>19026.290000000008</v>
      </c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48" t="s">
        <v>24</v>
      </c>
      <c r="B27" s="148"/>
      <c r="C27" s="148"/>
      <c r="D27" s="148"/>
    </row>
    <row r="28" spans="1:19" s="1" customFormat="1" ht="21.75" customHeight="1" x14ac:dyDescent="0.25">
      <c r="A28" s="155" t="s">
        <v>25</v>
      </c>
      <c r="B28" s="155"/>
      <c r="C28" s="155"/>
      <c r="D28" s="155"/>
    </row>
    <row r="29" spans="1:19" s="1" customFormat="1" ht="22.5" customHeight="1" x14ac:dyDescent="0.25">
      <c r="A29" s="148" t="s">
        <v>26</v>
      </c>
      <c r="B29" s="148"/>
      <c r="C29" s="148"/>
      <c r="D29" s="148"/>
    </row>
    <row r="30" spans="1:19" s="1" customFormat="1" ht="22.5" customHeight="1" x14ac:dyDescent="0.25">
      <c r="A30" s="148" t="s">
        <v>27</v>
      </c>
      <c r="B30" s="148"/>
      <c r="C30" s="148"/>
      <c r="D30" s="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view="pageBreakPreview" topLeftCell="A64" zoomScaleNormal="100" zoomScaleSheetLayoutView="100" workbookViewId="0">
      <selection activeCell="A66" sqref="A66:XFD67"/>
    </sheetView>
  </sheetViews>
  <sheetFormatPr defaultRowHeight="12.75" x14ac:dyDescent="0.2"/>
  <cols>
    <col min="1" max="1" width="47.7109375" style="34" customWidth="1"/>
    <col min="2" max="2" width="16.28515625" style="39" bestFit="1" customWidth="1"/>
    <col min="3" max="3" width="12.85546875" style="39" customWidth="1"/>
    <col min="4" max="4" width="13.85546875" style="39" customWidth="1"/>
    <col min="5" max="5" width="15" style="39" customWidth="1"/>
    <col min="6" max="6" width="10.7109375" style="34" bestFit="1" customWidth="1"/>
    <col min="7" max="16384" width="9.140625" style="34"/>
  </cols>
  <sheetData>
    <row r="1" spans="1:9" ht="14.25" x14ac:dyDescent="0.2">
      <c r="A1" s="165" t="s">
        <v>137</v>
      </c>
      <c r="B1" s="165"/>
      <c r="C1" s="165"/>
      <c r="D1" s="165"/>
      <c r="E1" s="165"/>
      <c r="I1" s="35"/>
    </row>
    <row r="2" spans="1:9" ht="31.5" customHeight="1" x14ac:dyDescent="0.2">
      <c r="A2" s="166" t="s">
        <v>138</v>
      </c>
      <c r="B2" s="166"/>
      <c r="C2" s="166"/>
      <c r="D2" s="166"/>
      <c r="E2" s="166"/>
      <c r="I2" s="35"/>
    </row>
    <row r="3" spans="1:9" ht="14.25" x14ac:dyDescent="0.2">
      <c r="A3" s="36" t="s">
        <v>29</v>
      </c>
      <c r="B3" s="37"/>
      <c r="C3" s="37"/>
      <c r="D3" s="167" t="s">
        <v>30</v>
      </c>
      <c r="E3" s="167"/>
      <c r="I3" s="35" t="s">
        <v>31</v>
      </c>
    </row>
    <row r="4" spans="1:9" x14ac:dyDescent="0.2">
      <c r="A4" s="38"/>
      <c r="I4" s="35"/>
    </row>
    <row r="5" spans="1:9" s="41" customFormat="1" ht="120" x14ac:dyDescent="0.2">
      <c r="A5" s="40" t="s">
        <v>32</v>
      </c>
      <c r="B5" s="40" t="s">
        <v>33</v>
      </c>
      <c r="C5" s="40" t="s">
        <v>34</v>
      </c>
      <c r="D5" s="40" t="s">
        <v>35</v>
      </c>
      <c r="E5" s="40" t="s">
        <v>36</v>
      </c>
      <c r="I5" s="35"/>
    </row>
    <row r="6" spans="1:9" s="43" customFormat="1" ht="14.25" x14ac:dyDescent="0.2">
      <c r="A6" s="63" t="s">
        <v>37</v>
      </c>
      <c r="B6" s="42"/>
      <c r="C6" s="42"/>
      <c r="D6" s="42"/>
      <c r="E6" s="42"/>
    </row>
    <row r="7" spans="1:9" s="46" customFormat="1" ht="15" x14ac:dyDescent="0.25">
      <c r="A7" s="74" t="s">
        <v>38</v>
      </c>
      <c r="B7" s="44" t="s">
        <v>39</v>
      </c>
      <c r="C7" s="44" t="s">
        <v>40</v>
      </c>
      <c r="D7" s="45">
        <f>E7</f>
        <v>928.98</v>
      </c>
      <c r="E7" s="45">
        <v>928.98</v>
      </c>
    </row>
    <row r="8" spans="1:9" s="43" customFormat="1" ht="14.25" x14ac:dyDescent="0.2">
      <c r="A8" s="63" t="s">
        <v>41</v>
      </c>
      <c r="B8" s="42"/>
      <c r="C8" s="42"/>
      <c r="D8" s="42"/>
      <c r="E8" s="42"/>
    </row>
    <row r="9" spans="1:9" s="46" customFormat="1" ht="45" x14ac:dyDescent="0.25">
      <c r="A9" s="74" t="s">
        <v>106</v>
      </c>
      <c r="B9" s="45">
        <v>0.83</v>
      </c>
      <c r="C9" s="44" t="s">
        <v>107</v>
      </c>
      <c r="D9" s="49">
        <f>E9/B9</f>
        <v>1062.2048192771085</v>
      </c>
      <c r="E9" s="45">
        <v>881.63</v>
      </c>
    </row>
    <row r="10" spans="1:9" s="46" customFormat="1" ht="30" x14ac:dyDescent="0.25">
      <c r="A10" s="74" t="s">
        <v>43</v>
      </c>
      <c r="B10" s="45">
        <v>0.39</v>
      </c>
      <c r="C10" s="44" t="s">
        <v>44</v>
      </c>
      <c r="D10" s="49">
        <f t="shared" ref="D10:D58" si="0">E10/B10</f>
        <v>741.43589743589746</v>
      </c>
      <c r="E10" s="45">
        <v>289.16000000000003</v>
      </c>
    </row>
    <row r="11" spans="1:9" s="46" customFormat="1" ht="30" x14ac:dyDescent="0.25">
      <c r="A11" s="74" t="s">
        <v>46</v>
      </c>
      <c r="B11" s="47">
        <v>0.23300000000000001</v>
      </c>
      <c r="C11" s="44" t="s">
        <v>45</v>
      </c>
      <c r="D11" s="49">
        <f t="shared" si="0"/>
        <v>4711.3733905579393</v>
      </c>
      <c r="E11" s="45">
        <v>1097.75</v>
      </c>
    </row>
    <row r="12" spans="1:9" s="46" customFormat="1" ht="15" x14ac:dyDescent="0.25">
      <c r="A12" s="74" t="s">
        <v>47</v>
      </c>
      <c r="B12" s="45">
        <v>0.39</v>
      </c>
      <c r="C12" s="44" t="s">
        <v>44</v>
      </c>
      <c r="D12" s="49">
        <f t="shared" si="0"/>
        <v>524.48717948717945</v>
      </c>
      <c r="E12" s="45">
        <v>204.55</v>
      </c>
    </row>
    <row r="13" spans="1:9" s="46" customFormat="1" ht="30" x14ac:dyDescent="0.25">
      <c r="A13" s="74" t="s">
        <v>108</v>
      </c>
      <c r="B13" s="45">
        <v>0.01</v>
      </c>
      <c r="C13" s="44" t="s">
        <v>48</v>
      </c>
      <c r="D13" s="49">
        <f t="shared" si="0"/>
        <v>8407</v>
      </c>
      <c r="E13" s="45">
        <v>84.07</v>
      </c>
    </row>
    <row r="14" spans="1:9" s="46" customFormat="1" ht="15" x14ac:dyDescent="0.25">
      <c r="A14" s="74" t="s">
        <v>49</v>
      </c>
      <c r="B14" s="45">
        <v>0.39</v>
      </c>
      <c r="C14" s="44" t="s">
        <v>44</v>
      </c>
      <c r="D14" s="49">
        <f t="shared" si="0"/>
        <v>1283.6153846153845</v>
      </c>
      <c r="E14" s="45">
        <v>500.61</v>
      </c>
    </row>
    <row r="15" spans="1:9" s="43" customFormat="1" ht="15" customHeight="1" x14ac:dyDescent="0.2">
      <c r="A15" s="63" t="s">
        <v>50</v>
      </c>
      <c r="B15" s="42"/>
      <c r="C15" s="42"/>
      <c r="D15" s="44"/>
      <c r="E15" s="42"/>
    </row>
    <row r="16" spans="1:9" s="46" customFormat="1" ht="30" x14ac:dyDescent="0.25">
      <c r="A16" s="74" t="s">
        <v>51</v>
      </c>
      <c r="B16" s="44" t="s">
        <v>39</v>
      </c>
      <c r="C16" s="44" t="s">
        <v>40</v>
      </c>
      <c r="D16" s="45">
        <f>E16</f>
        <v>14292</v>
      </c>
      <c r="E16" s="45">
        <v>14292</v>
      </c>
    </row>
    <row r="17" spans="1:5" s="43" customFormat="1" ht="15" customHeight="1" x14ac:dyDescent="0.2">
      <c r="A17" s="63" t="s">
        <v>52</v>
      </c>
      <c r="B17" s="42"/>
      <c r="C17" s="42"/>
      <c r="D17" s="44"/>
      <c r="E17" s="42"/>
    </row>
    <row r="18" spans="1:5" s="46" customFormat="1" ht="30" x14ac:dyDescent="0.25">
      <c r="A18" s="74" t="s">
        <v>53</v>
      </c>
      <c r="B18" s="44" t="s">
        <v>54</v>
      </c>
      <c r="C18" s="44" t="s">
        <v>40</v>
      </c>
      <c r="D18" s="45">
        <f>E18</f>
        <v>1563.56</v>
      </c>
      <c r="E18" s="45">
        <f>106.6+1456.96</f>
        <v>1563.56</v>
      </c>
    </row>
    <row r="19" spans="1:5" s="43" customFormat="1" ht="15" x14ac:dyDescent="0.2">
      <c r="A19" s="63" t="s">
        <v>55</v>
      </c>
      <c r="B19" s="42"/>
      <c r="C19" s="42"/>
      <c r="D19" s="44"/>
      <c r="E19" s="42"/>
    </row>
    <row r="20" spans="1:5" s="46" customFormat="1" ht="15" x14ac:dyDescent="0.25">
      <c r="A20" s="74" t="s">
        <v>56</v>
      </c>
      <c r="B20" s="48">
        <v>3</v>
      </c>
      <c r="C20" s="44" t="s">
        <v>57</v>
      </c>
      <c r="D20" s="49">
        <f t="shared" si="0"/>
        <v>84.703333333333333</v>
      </c>
      <c r="E20" s="45">
        <v>254.11</v>
      </c>
    </row>
    <row r="21" spans="1:5" s="46" customFormat="1" ht="15" x14ac:dyDescent="0.25">
      <c r="A21" s="74" t="s">
        <v>58</v>
      </c>
      <c r="B21" s="48">
        <v>1</v>
      </c>
      <c r="C21" s="44" t="s">
        <v>59</v>
      </c>
      <c r="D21" s="49">
        <f t="shared" si="0"/>
        <v>839.52</v>
      </c>
      <c r="E21" s="45">
        <v>839.52</v>
      </c>
    </row>
    <row r="22" spans="1:5" s="46" customFormat="1" ht="30" x14ac:dyDescent="0.25">
      <c r="A22" s="74" t="s">
        <v>109</v>
      </c>
      <c r="B22" s="48">
        <v>1</v>
      </c>
      <c r="C22" s="44" t="s">
        <v>84</v>
      </c>
      <c r="D22" s="49">
        <f t="shared" si="0"/>
        <v>470.13</v>
      </c>
      <c r="E22" s="45">
        <v>470.13</v>
      </c>
    </row>
    <row r="23" spans="1:5" s="46" customFormat="1" ht="15" x14ac:dyDescent="0.25">
      <c r="A23" s="74" t="s">
        <v>60</v>
      </c>
      <c r="B23" s="45">
        <v>7.0000000000000007E-2</v>
      </c>
      <c r="C23" s="44" t="s">
        <v>61</v>
      </c>
      <c r="D23" s="49">
        <f t="shared" si="0"/>
        <v>6095.4285714285706</v>
      </c>
      <c r="E23" s="45">
        <v>426.68</v>
      </c>
    </row>
    <row r="24" spans="1:5" s="46" customFormat="1" ht="45" x14ac:dyDescent="0.25">
      <c r="A24" s="74" t="s">
        <v>110</v>
      </c>
      <c r="B24" s="45">
        <v>0.27</v>
      </c>
      <c r="C24" s="44" t="s">
        <v>62</v>
      </c>
      <c r="D24" s="49">
        <f t="shared" si="0"/>
        <v>1672.1851851851852</v>
      </c>
      <c r="E24" s="45">
        <v>451.49</v>
      </c>
    </row>
    <row r="25" spans="1:5" s="46" customFormat="1" ht="15" x14ac:dyDescent="0.25">
      <c r="A25" s="74" t="s">
        <v>63</v>
      </c>
      <c r="B25" s="45">
        <v>0.01</v>
      </c>
      <c r="C25" s="44" t="s">
        <v>64</v>
      </c>
      <c r="D25" s="49">
        <f t="shared" si="0"/>
        <v>25154</v>
      </c>
      <c r="E25" s="45">
        <v>251.54</v>
      </c>
    </row>
    <row r="26" spans="1:5" s="46" customFormat="1" ht="30" x14ac:dyDescent="0.25">
      <c r="A26" s="74" t="s">
        <v>65</v>
      </c>
      <c r="B26" s="47">
        <v>1.6040000000000001</v>
      </c>
      <c r="C26" s="44" t="s">
        <v>62</v>
      </c>
      <c r="D26" s="49">
        <f t="shared" si="0"/>
        <v>1678.7344139650872</v>
      </c>
      <c r="E26" s="45">
        <v>2692.69</v>
      </c>
    </row>
    <row r="27" spans="1:5" s="46" customFormat="1" ht="30" x14ac:dyDescent="0.25">
      <c r="A27" s="74" t="s">
        <v>66</v>
      </c>
      <c r="B27" s="48">
        <v>1</v>
      </c>
      <c r="C27" s="44" t="s">
        <v>59</v>
      </c>
      <c r="D27" s="49">
        <f t="shared" si="0"/>
        <v>503.4</v>
      </c>
      <c r="E27" s="45">
        <v>503.4</v>
      </c>
    </row>
    <row r="28" spans="1:5" s="46" customFormat="1" ht="15" x14ac:dyDescent="0.25">
      <c r="A28" s="74" t="s">
        <v>111</v>
      </c>
      <c r="B28" s="48">
        <v>6</v>
      </c>
      <c r="C28" s="44" t="s">
        <v>112</v>
      </c>
      <c r="D28" s="49">
        <f t="shared" si="0"/>
        <v>381.07333333333332</v>
      </c>
      <c r="E28" s="45">
        <v>2286.44</v>
      </c>
    </row>
    <row r="29" spans="1:5" s="46" customFormat="1" ht="15" x14ac:dyDescent="0.25">
      <c r="A29" s="74" t="s">
        <v>113</v>
      </c>
      <c r="B29" s="50">
        <v>5.5</v>
      </c>
      <c r="C29" s="44" t="s">
        <v>112</v>
      </c>
      <c r="D29" s="49">
        <f t="shared" si="0"/>
        <v>449.07090909090908</v>
      </c>
      <c r="E29" s="45">
        <v>2469.89</v>
      </c>
    </row>
    <row r="30" spans="1:5" s="46" customFormat="1" ht="30" x14ac:dyDescent="0.25">
      <c r="A30" s="74" t="s">
        <v>67</v>
      </c>
      <c r="B30" s="48">
        <v>4</v>
      </c>
      <c r="C30" s="44" t="s">
        <v>68</v>
      </c>
      <c r="D30" s="49">
        <f t="shared" si="0"/>
        <v>217.33</v>
      </c>
      <c r="E30" s="45">
        <v>869.32</v>
      </c>
    </row>
    <row r="31" spans="1:5" s="46" customFormat="1" ht="15" x14ac:dyDescent="0.25">
      <c r="A31" s="74" t="s">
        <v>69</v>
      </c>
      <c r="B31" s="48">
        <v>2</v>
      </c>
      <c r="C31" s="44" t="s">
        <v>57</v>
      </c>
      <c r="D31" s="49">
        <f t="shared" si="0"/>
        <v>68.275000000000006</v>
      </c>
      <c r="E31" s="45">
        <v>136.55000000000001</v>
      </c>
    </row>
    <row r="32" spans="1:5" s="46" customFormat="1" ht="15" x14ac:dyDescent="0.25">
      <c r="A32" s="74" t="s">
        <v>70</v>
      </c>
      <c r="B32" s="48">
        <v>1</v>
      </c>
      <c r="C32" s="44" t="s">
        <v>71</v>
      </c>
      <c r="D32" s="49">
        <f t="shared" si="0"/>
        <v>3485.03</v>
      </c>
      <c r="E32" s="45">
        <v>3485.03</v>
      </c>
    </row>
    <row r="33" spans="1:5" s="46" customFormat="1" ht="30" x14ac:dyDescent="0.25">
      <c r="A33" s="74" t="s">
        <v>114</v>
      </c>
      <c r="B33" s="45">
        <v>0.01</v>
      </c>
      <c r="C33" s="44" t="s">
        <v>84</v>
      </c>
      <c r="D33" s="49">
        <f t="shared" si="0"/>
        <v>6606</v>
      </c>
      <c r="E33" s="45">
        <v>66.06</v>
      </c>
    </row>
    <row r="34" spans="1:5" s="46" customFormat="1" ht="15" x14ac:dyDescent="0.25">
      <c r="A34" s="74" t="s">
        <v>72</v>
      </c>
      <c r="B34" s="48">
        <v>3472</v>
      </c>
      <c r="C34" s="44" t="s">
        <v>73</v>
      </c>
      <c r="D34" s="49">
        <f t="shared" si="0"/>
        <v>1.2606797235023042</v>
      </c>
      <c r="E34" s="45">
        <v>4377.08</v>
      </c>
    </row>
    <row r="35" spans="1:5" s="46" customFormat="1" ht="15" x14ac:dyDescent="0.25">
      <c r="A35" s="74" t="s">
        <v>115</v>
      </c>
      <c r="B35" s="48">
        <v>1</v>
      </c>
      <c r="C35" s="44" t="s">
        <v>71</v>
      </c>
      <c r="D35" s="49">
        <f t="shared" si="0"/>
        <v>1265.55</v>
      </c>
      <c r="E35" s="45">
        <v>1265.55</v>
      </c>
    </row>
    <row r="36" spans="1:5" s="46" customFormat="1" ht="30" x14ac:dyDescent="0.25">
      <c r="A36" s="74" t="s">
        <v>116</v>
      </c>
      <c r="B36" s="48">
        <v>1</v>
      </c>
      <c r="C36" s="44" t="s">
        <v>117</v>
      </c>
      <c r="D36" s="49">
        <f t="shared" si="0"/>
        <v>100.54</v>
      </c>
      <c r="E36" s="45">
        <v>100.54</v>
      </c>
    </row>
    <row r="37" spans="1:5" s="46" customFormat="1" ht="30" x14ac:dyDescent="0.25">
      <c r="A37" s="74" t="s">
        <v>74</v>
      </c>
      <c r="B37" s="48">
        <v>1</v>
      </c>
      <c r="C37" s="44" t="s">
        <v>75</v>
      </c>
      <c r="D37" s="49">
        <f t="shared" si="0"/>
        <v>1194.72</v>
      </c>
      <c r="E37" s="45">
        <v>1194.72</v>
      </c>
    </row>
    <row r="38" spans="1:5" s="46" customFormat="1" ht="30" x14ac:dyDescent="0.25">
      <c r="A38" s="74" t="s">
        <v>118</v>
      </c>
      <c r="B38" s="48">
        <v>1</v>
      </c>
      <c r="C38" s="44" t="s">
        <v>119</v>
      </c>
      <c r="D38" s="49">
        <f t="shared" si="0"/>
        <v>1018.02</v>
      </c>
      <c r="E38" s="45">
        <v>1018.02</v>
      </c>
    </row>
    <row r="39" spans="1:5" s="46" customFormat="1" ht="15" x14ac:dyDescent="0.25">
      <c r="A39" s="74" t="s">
        <v>76</v>
      </c>
      <c r="B39" s="48">
        <v>25</v>
      </c>
      <c r="C39" s="44" t="s">
        <v>75</v>
      </c>
      <c r="D39" s="49">
        <f t="shared" si="0"/>
        <v>253.34479999999999</v>
      </c>
      <c r="E39" s="45">
        <v>6333.62</v>
      </c>
    </row>
    <row r="40" spans="1:5" s="46" customFormat="1" ht="45" x14ac:dyDescent="0.25">
      <c r="A40" s="74" t="s">
        <v>120</v>
      </c>
      <c r="B40" s="48">
        <v>1</v>
      </c>
      <c r="C40" s="44" t="s">
        <v>121</v>
      </c>
      <c r="D40" s="49">
        <f t="shared" si="0"/>
        <v>65.72</v>
      </c>
      <c r="E40" s="45">
        <v>65.72</v>
      </c>
    </row>
    <row r="41" spans="1:5" s="43" customFormat="1" ht="15" x14ac:dyDescent="0.2">
      <c r="A41" s="63" t="s">
        <v>77</v>
      </c>
      <c r="B41" s="42"/>
      <c r="C41" s="42"/>
      <c r="D41" s="44"/>
      <c r="E41" s="42"/>
    </row>
    <row r="42" spans="1:5" s="46" customFormat="1" ht="15" x14ac:dyDescent="0.25">
      <c r="A42" s="74" t="s">
        <v>122</v>
      </c>
      <c r="B42" s="45">
        <v>0.01</v>
      </c>
      <c r="C42" s="44" t="s">
        <v>64</v>
      </c>
      <c r="D42" s="49">
        <f t="shared" si="0"/>
        <v>22803</v>
      </c>
      <c r="E42" s="45">
        <v>228.03</v>
      </c>
    </row>
    <row r="43" spans="1:5" s="46" customFormat="1" ht="30" x14ac:dyDescent="0.25">
      <c r="A43" s="74" t="s">
        <v>78</v>
      </c>
      <c r="B43" s="47">
        <v>0.58099999999999996</v>
      </c>
      <c r="C43" s="44" t="s">
        <v>62</v>
      </c>
      <c r="D43" s="49">
        <f t="shared" si="0"/>
        <v>1650.9982788296043</v>
      </c>
      <c r="E43" s="45">
        <v>959.23</v>
      </c>
    </row>
    <row r="44" spans="1:5" s="46" customFormat="1" ht="15" x14ac:dyDescent="0.25">
      <c r="A44" s="74" t="s">
        <v>123</v>
      </c>
      <c r="B44" s="50">
        <v>0.1</v>
      </c>
      <c r="C44" s="44" t="s">
        <v>62</v>
      </c>
      <c r="D44" s="49">
        <f t="shared" si="0"/>
        <v>1182</v>
      </c>
      <c r="E44" s="45">
        <v>118.2</v>
      </c>
    </row>
    <row r="45" spans="1:5" s="46" customFormat="1" ht="30" x14ac:dyDescent="0.25">
      <c r="A45" s="74" t="s">
        <v>124</v>
      </c>
      <c r="B45" s="48">
        <v>68</v>
      </c>
      <c r="C45" s="44" t="s">
        <v>80</v>
      </c>
      <c r="D45" s="49">
        <f t="shared" si="0"/>
        <v>77.737205882352939</v>
      </c>
      <c r="E45" s="45">
        <v>5286.13</v>
      </c>
    </row>
    <row r="46" spans="1:5" s="46" customFormat="1" ht="15" x14ac:dyDescent="0.25">
      <c r="A46" s="74" t="s">
        <v>79</v>
      </c>
      <c r="B46" s="48">
        <v>27</v>
      </c>
      <c r="C46" s="44" t="s">
        <v>80</v>
      </c>
      <c r="D46" s="49">
        <f t="shared" si="0"/>
        <v>69.881851851851849</v>
      </c>
      <c r="E46" s="45">
        <v>1886.81</v>
      </c>
    </row>
    <row r="47" spans="1:5" s="46" customFormat="1" ht="30" x14ac:dyDescent="0.25">
      <c r="A47" s="74" t="s">
        <v>81</v>
      </c>
      <c r="B47" s="44" t="s">
        <v>82</v>
      </c>
      <c r="C47" s="44" t="s">
        <v>83</v>
      </c>
      <c r="D47" s="49">
        <f>E47</f>
        <v>1052.72</v>
      </c>
      <c r="E47" s="45">
        <v>1052.72</v>
      </c>
    </row>
    <row r="48" spans="1:5" s="46" customFormat="1" ht="15" x14ac:dyDescent="0.25">
      <c r="A48" s="74" t="s">
        <v>125</v>
      </c>
      <c r="B48" s="45">
        <v>0.02</v>
      </c>
      <c r="C48" s="44" t="s">
        <v>84</v>
      </c>
      <c r="D48" s="49">
        <f t="shared" si="0"/>
        <v>28545.999999999996</v>
      </c>
      <c r="E48" s="45">
        <v>570.91999999999996</v>
      </c>
    </row>
    <row r="49" spans="1:5" s="46" customFormat="1" ht="15" x14ac:dyDescent="0.25">
      <c r="A49" s="74" t="s">
        <v>126</v>
      </c>
      <c r="B49" s="45">
        <v>0.03</v>
      </c>
      <c r="C49" s="44" t="s">
        <v>84</v>
      </c>
      <c r="D49" s="49">
        <f t="shared" si="0"/>
        <v>28272.333333333332</v>
      </c>
      <c r="E49" s="45">
        <v>848.17</v>
      </c>
    </row>
    <row r="50" spans="1:5" s="43" customFormat="1" ht="15" x14ac:dyDescent="0.2">
      <c r="A50" s="63" t="s">
        <v>85</v>
      </c>
      <c r="B50" s="42"/>
      <c r="C50" s="42"/>
      <c r="D50" s="49"/>
      <c r="E50" s="42"/>
    </row>
    <row r="51" spans="1:5" s="46" customFormat="1" ht="30" x14ac:dyDescent="0.25">
      <c r="A51" s="74" t="s">
        <v>127</v>
      </c>
      <c r="B51" s="47">
        <v>5.1999999999999998E-2</v>
      </c>
      <c r="C51" s="44" t="s">
        <v>107</v>
      </c>
      <c r="D51" s="49">
        <f t="shared" si="0"/>
        <v>20894.038461538461</v>
      </c>
      <c r="E51" s="45">
        <v>1086.49</v>
      </c>
    </row>
    <row r="52" spans="1:5" s="46" customFormat="1" ht="30" x14ac:dyDescent="0.25">
      <c r="A52" s="74" t="s">
        <v>128</v>
      </c>
      <c r="B52" s="48">
        <v>2</v>
      </c>
      <c r="C52" s="44" t="s">
        <v>71</v>
      </c>
      <c r="D52" s="49">
        <f t="shared" si="0"/>
        <v>299.55</v>
      </c>
      <c r="E52" s="45">
        <v>599.1</v>
      </c>
    </row>
    <row r="53" spans="1:5" s="46" customFormat="1" ht="15" x14ac:dyDescent="0.25">
      <c r="A53" s="74" t="s">
        <v>129</v>
      </c>
      <c r="B53" s="48">
        <v>1</v>
      </c>
      <c r="C53" s="44" t="s">
        <v>71</v>
      </c>
      <c r="D53" s="49">
        <f t="shared" si="0"/>
        <v>212.27</v>
      </c>
      <c r="E53" s="45">
        <v>212.27</v>
      </c>
    </row>
    <row r="54" spans="1:5" s="43" customFormat="1" ht="15" customHeight="1" x14ac:dyDescent="0.2">
      <c r="A54" s="63" t="s">
        <v>86</v>
      </c>
      <c r="B54" s="42"/>
      <c r="C54" s="42"/>
      <c r="D54" s="49"/>
      <c r="E54" s="42"/>
    </row>
    <row r="55" spans="1:5" s="46" customFormat="1" ht="45" x14ac:dyDescent="0.25">
      <c r="A55" s="74" t="s">
        <v>130</v>
      </c>
      <c r="B55" s="45">
        <v>0.08</v>
      </c>
      <c r="C55" s="44" t="s">
        <v>61</v>
      </c>
      <c r="D55" s="49">
        <f t="shared" si="0"/>
        <v>3496.5000000000005</v>
      </c>
      <c r="E55" s="45">
        <v>279.72000000000003</v>
      </c>
    </row>
    <row r="56" spans="1:5" s="46" customFormat="1" ht="15" x14ac:dyDescent="0.25">
      <c r="A56" s="74" t="s">
        <v>131</v>
      </c>
      <c r="B56" s="47">
        <v>5.8000000000000003E-2</v>
      </c>
      <c r="C56" s="44" t="s">
        <v>45</v>
      </c>
      <c r="D56" s="49">
        <f t="shared" si="0"/>
        <v>6270.5172413793098</v>
      </c>
      <c r="E56" s="45">
        <v>363.69</v>
      </c>
    </row>
    <row r="57" spans="1:5" s="46" customFormat="1" ht="45" x14ac:dyDescent="0.25">
      <c r="A57" s="74" t="s">
        <v>132</v>
      </c>
      <c r="B57" s="48">
        <v>1</v>
      </c>
      <c r="C57" s="44" t="s">
        <v>71</v>
      </c>
      <c r="D57" s="49">
        <f t="shared" si="0"/>
        <v>353.47</v>
      </c>
      <c r="E57" s="45">
        <v>353.47</v>
      </c>
    </row>
    <row r="58" spans="1:5" s="46" customFormat="1" ht="30" x14ac:dyDescent="0.25">
      <c r="A58" s="74" t="s">
        <v>133</v>
      </c>
      <c r="B58" s="47">
        <v>6.0000000000000001E-3</v>
      </c>
      <c r="C58" s="44" t="s">
        <v>45</v>
      </c>
      <c r="D58" s="49">
        <f t="shared" si="0"/>
        <v>132950</v>
      </c>
      <c r="E58" s="45">
        <v>797.7</v>
      </c>
    </row>
    <row r="59" spans="1:5" s="43" customFormat="1" ht="14.25" x14ac:dyDescent="0.2">
      <c r="A59" s="63" t="s">
        <v>87</v>
      </c>
      <c r="B59" s="42"/>
      <c r="C59" s="42"/>
      <c r="D59" s="42"/>
      <c r="E59" s="42"/>
    </row>
    <row r="60" spans="1:5" s="46" customFormat="1" ht="15" x14ac:dyDescent="0.25">
      <c r="A60" s="74" t="s">
        <v>88</v>
      </c>
      <c r="B60" s="44" t="s">
        <v>42</v>
      </c>
      <c r="C60" s="44" t="s">
        <v>40</v>
      </c>
      <c r="D60" s="45">
        <f>E60</f>
        <v>1100</v>
      </c>
      <c r="E60" s="45">
        <v>1100</v>
      </c>
    </row>
    <row r="61" spans="1:5" s="43" customFormat="1" ht="15" x14ac:dyDescent="0.2">
      <c r="A61" s="63" t="s">
        <v>89</v>
      </c>
      <c r="B61" s="42"/>
      <c r="C61" s="42"/>
      <c r="D61" s="45"/>
      <c r="E61" s="42"/>
    </row>
    <row r="62" spans="1:5" s="46" customFormat="1" ht="15" x14ac:dyDescent="0.25">
      <c r="A62" s="74" t="s">
        <v>90</v>
      </c>
      <c r="B62" s="44" t="s">
        <v>91</v>
      </c>
      <c r="C62" s="44" t="s">
        <v>83</v>
      </c>
      <c r="D62" s="45">
        <f t="shared" ref="D62:D65" si="1">E62</f>
        <v>30084.66</v>
      </c>
      <c r="E62" s="45">
        <v>30084.66</v>
      </c>
    </row>
    <row r="63" spans="1:5" s="46" customFormat="1" ht="30" x14ac:dyDescent="0.25">
      <c r="A63" s="74" t="s">
        <v>92</v>
      </c>
      <c r="B63" s="44" t="s">
        <v>42</v>
      </c>
      <c r="C63" s="44" t="s">
        <v>40</v>
      </c>
      <c r="D63" s="45">
        <f t="shared" si="1"/>
        <v>598.22</v>
      </c>
      <c r="E63" s="45">
        <v>598.22</v>
      </c>
    </row>
    <row r="64" spans="1:5" s="43" customFormat="1" ht="15" x14ac:dyDescent="0.2">
      <c r="A64" s="63" t="s">
        <v>134</v>
      </c>
      <c r="B64" s="42"/>
      <c r="C64" s="42"/>
      <c r="D64" s="45"/>
      <c r="E64" s="42"/>
    </row>
    <row r="65" spans="1:5" s="46" customFormat="1" ht="15" x14ac:dyDescent="0.25">
      <c r="A65" s="74" t="s">
        <v>135</v>
      </c>
      <c r="B65" s="44" t="s">
        <v>42</v>
      </c>
      <c r="C65" s="44" t="s">
        <v>83</v>
      </c>
      <c r="D65" s="45">
        <f t="shared" si="1"/>
        <v>510.21</v>
      </c>
      <c r="E65" s="45">
        <v>510.21</v>
      </c>
    </row>
    <row r="66" spans="1:5" s="52" customFormat="1" ht="19.5" customHeight="1" x14ac:dyDescent="0.25">
      <c r="A66" s="75" t="s">
        <v>93</v>
      </c>
      <c r="B66" s="51"/>
      <c r="C66" s="51"/>
      <c r="D66" s="51"/>
      <c r="E66" s="51"/>
    </row>
    <row r="67" spans="1:5" s="52" customFormat="1" ht="15.75" customHeight="1" x14ac:dyDescent="0.25">
      <c r="A67" s="76" t="s">
        <v>94</v>
      </c>
      <c r="B67" s="51" t="s">
        <v>39</v>
      </c>
      <c r="C67" s="51" t="s">
        <v>40</v>
      </c>
      <c r="D67" s="51">
        <f>E67</f>
        <v>9633.6150000000016</v>
      </c>
      <c r="E67" s="51">
        <f>SUM(E7:E65)*10%</f>
        <v>9633.6150000000016</v>
      </c>
    </row>
    <row r="68" spans="1:5" ht="15.75" customHeight="1" x14ac:dyDescent="0.2">
      <c r="A68" s="77" t="s">
        <v>95</v>
      </c>
      <c r="B68" s="42" t="s">
        <v>82</v>
      </c>
      <c r="C68" s="53"/>
      <c r="D68" s="42"/>
      <c r="E68" s="54">
        <f>SUM(E7:E67)</f>
        <v>105969.76500000001</v>
      </c>
    </row>
    <row r="69" spans="1:5" ht="12" customHeight="1" x14ac:dyDescent="0.2">
      <c r="D69" s="55"/>
    </row>
    <row r="70" spans="1:5" ht="15" customHeight="1" x14ac:dyDescent="0.2">
      <c r="A70" s="168" t="s">
        <v>136</v>
      </c>
      <c r="B70" s="168"/>
      <c r="C70" s="168"/>
      <c r="D70" s="168"/>
      <c r="E70" s="168"/>
    </row>
    <row r="71" spans="1:5" ht="15" customHeight="1" x14ac:dyDescent="0.2">
      <c r="A71" s="168"/>
      <c r="B71" s="168"/>
      <c r="C71" s="168"/>
      <c r="D71" s="168"/>
      <c r="E71" s="168"/>
    </row>
    <row r="72" spans="1:5" ht="15" customHeight="1" x14ac:dyDescent="0.2">
      <c r="A72" s="164" t="s">
        <v>96</v>
      </c>
      <c r="B72" s="164"/>
      <c r="C72" s="164"/>
      <c r="D72" s="164"/>
      <c r="E72" s="164"/>
    </row>
    <row r="73" spans="1:5" ht="15" customHeight="1" x14ac:dyDescent="0.2">
      <c r="A73" s="164" t="s">
        <v>97</v>
      </c>
      <c r="B73" s="164"/>
      <c r="C73" s="164"/>
      <c r="D73" s="164"/>
      <c r="E73" s="164"/>
    </row>
    <row r="74" spans="1:5" ht="15" customHeight="1" x14ac:dyDescent="0.2">
      <c r="A74" s="171" t="s">
        <v>98</v>
      </c>
      <c r="B74" s="171"/>
      <c r="C74" s="171"/>
      <c r="D74" s="171"/>
      <c r="E74" s="171"/>
    </row>
    <row r="75" spans="1:5" ht="15" customHeight="1" x14ac:dyDescent="0.2">
      <c r="A75" s="171"/>
      <c r="B75" s="171"/>
      <c r="C75" s="171"/>
      <c r="D75" s="171"/>
      <c r="E75" s="171"/>
    </row>
    <row r="76" spans="1:5" ht="15" customHeight="1" x14ac:dyDescent="0.2">
      <c r="A76" s="172"/>
      <c r="B76" s="172"/>
      <c r="C76" s="172"/>
      <c r="D76" s="172"/>
      <c r="E76" s="172"/>
    </row>
    <row r="77" spans="1:5" ht="15" customHeight="1" x14ac:dyDescent="0.2">
      <c r="A77" s="56"/>
      <c r="B77" s="57"/>
      <c r="C77" s="57"/>
      <c r="D77" s="58"/>
      <c r="E77" s="57"/>
    </row>
    <row r="78" spans="1:5" ht="15" customHeight="1" x14ac:dyDescent="0.2">
      <c r="A78" s="59" t="s">
        <v>99</v>
      </c>
      <c r="B78" s="61"/>
      <c r="C78" s="61"/>
      <c r="D78" s="60"/>
      <c r="E78" s="61"/>
    </row>
    <row r="79" spans="1:5" ht="15" customHeight="1" x14ac:dyDescent="0.2">
      <c r="A79" s="59"/>
      <c r="B79" s="61"/>
      <c r="C79" s="61" t="s">
        <v>82</v>
      </c>
      <c r="D79" s="60" t="s">
        <v>82</v>
      </c>
      <c r="E79" s="61"/>
    </row>
    <row r="80" spans="1:5" ht="15" customHeight="1" x14ac:dyDescent="0.2">
      <c r="A80" s="169" t="s">
        <v>100</v>
      </c>
      <c r="B80" s="169"/>
      <c r="C80" s="170" t="s">
        <v>101</v>
      </c>
      <c r="D80" s="170"/>
      <c r="E80" s="61"/>
    </row>
    <row r="81" spans="1:5" ht="15" customHeight="1" x14ac:dyDescent="0.2">
      <c r="A81" s="170" t="s">
        <v>102</v>
      </c>
      <c r="B81" s="170"/>
      <c r="C81" s="170" t="s">
        <v>103</v>
      </c>
      <c r="D81" s="170"/>
      <c r="E81" s="61"/>
    </row>
    <row r="82" spans="1:5" ht="15" customHeight="1" x14ac:dyDescent="0.2">
      <c r="A82" s="59"/>
      <c r="B82" s="61"/>
      <c r="C82" s="61"/>
      <c r="D82" s="60"/>
      <c r="E82" s="61"/>
    </row>
    <row r="83" spans="1:5" ht="15" customHeight="1" x14ac:dyDescent="0.2">
      <c r="A83" s="169" t="s">
        <v>104</v>
      </c>
      <c r="B83" s="169"/>
      <c r="C83" s="170" t="s">
        <v>101</v>
      </c>
      <c r="D83" s="170"/>
      <c r="E83" s="61"/>
    </row>
    <row r="84" spans="1:5" ht="15" customHeight="1" x14ac:dyDescent="0.2">
      <c r="A84" s="62" t="s">
        <v>105</v>
      </c>
      <c r="B84" s="61"/>
      <c r="C84" s="170" t="s">
        <v>103</v>
      </c>
      <c r="D84" s="170"/>
      <c r="E84" s="61"/>
    </row>
    <row r="85" spans="1:5" ht="15" customHeight="1" x14ac:dyDescent="0.25">
      <c r="A85" s="1"/>
      <c r="B85" s="61"/>
      <c r="C85" s="61"/>
      <c r="D85" s="60"/>
      <c r="E85" s="61"/>
    </row>
  </sheetData>
  <mergeCells count="15">
    <mergeCell ref="A83:B83"/>
    <mergeCell ref="C83:D83"/>
    <mergeCell ref="C84:D84"/>
    <mergeCell ref="A74:E75"/>
    <mergeCell ref="A76:E76"/>
    <mergeCell ref="A80:B80"/>
    <mergeCell ref="C80:D80"/>
    <mergeCell ref="A81:B81"/>
    <mergeCell ref="C81:D81"/>
    <mergeCell ref="A73:E73"/>
    <mergeCell ref="A1:E1"/>
    <mergeCell ref="A2:E2"/>
    <mergeCell ref="D3:E3"/>
    <mergeCell ref="A70:E71"/>
    <mergeCell ref="A72:E7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39" max="4" man="1"/>
  </rowBreaks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D7" sqref="D7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6" t="s">
        <v>217</v>
      </c>
      <c r="B1" s="156"/>
      <c r="C1" s="156"/>
      <c r="D1" s="156"/>
      <c r="E1" s="156"/>
      <c r="F1" s="156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218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7" t="s">
        <v>1</v>
      </c>
      <c r="B5" s="157"/>
      <c r="C5" s="157"/>
      <c r="D5" s="157"/>
      <c r="E5" s="157"/>
      <c r="F5" s="157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0" t="s">
        <v>2</v>
      </c>
      <c r="B6" s="71">
        <v>2</v>
      </c>
      <c r="C6" s="70" t="s">
        <v>3</v>
      </c>
      <c r="D6" s="98">
        <v>714.6</v>
      </c>
      <c r="E6" s="70" t="s">
        <v>4</v>
      </c>
      <c r="F6" s="73">
        <v>689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58"/>
      <c r="R6" s="159"/>
      <c r="S6" s="14"/>
    </row>
    <row r="7" spans="1:19" s="17" customFormat="1" ht="32.25" customHeight="1" x14ac:dyDescent="0.25">
      <c r="A7" s="70" t="s">
        <v>5</v>
      </c>
      <c r="B7" s="71">
        <v>2</v>
      </c>
      <c r="C7" s="70" t="s">
        <v>6</v>
      </c>
      <c r="D7" s="98">
        <v>0</v>
      </c>
      <c r="E7" s="70" t="s">
        <v>7</v>
      </c>
      <c r="F7" s="73">
        <v>442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58"/>
      <c r="R7" s="160"/>
      <c r="S7" s="16"/>
    </row>
    <row r="8" spans="1:19" s="17" customFormat="1" ht="44.25" customHeight="1" x14ac:dyDescent="0.25">
      <c r="A8" s="79" t="s">
        <v>8</v>
      </c>
      <c r="B8" s="71">
        <v>12</v>
      </c>
      <c r="C8" s="70" t="s">
        <v>9</v>
      </c>
      <c r="D8" s="73">
        <v>67.099999999999994</v>
      </c>
      <c r="E8" s="70" t="s">
        <v>10</v>
      </c>
      <c r="F8" s="73">
        <v>72.37</v>
      </c>
      <c r="G8" s="6"/>
      <c r="H8" s="8"/>
      <c r="I8" s="9"/>
      <c r="J8" s="10"/>
      <c r="K8" s="78"/>
      <c r="L8" s="12"/>
      <c r="M8" s="12"/>
      <c r="N8" s="12"/>
      <c r="O8" s="12"/>
      <c r="P8" s="13"/>
      <c r="Q8" s="158"/>
      <c r="R8" s="159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78"/>
      <c r="L9" s="12"/>
      <c r="M9" s="12"/>
      <c r="N9" s="12"/>
      <c r="O9" s="12"/>
      <c r="P9" s="6"/>
      <c r="Q9" s="78"/>
      <c r="R9" s="79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8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61" t="s">
        <v>11</v>
      </c>
      <c r="B11" s="162"/>
      <c r="C11" s="162"/>
      <c r="D11" s="162"/>
      <c r="E11" s="163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67" customFormat="1" ht="30" customHeight="1" x14ac:dyDescent="0.25">
      <c r="A12" s="149" t="s">
        <v>13</v>
      </c>
      <c r="B12" s="150"/>
      <c r="C12" s="150"/>
      <c r="D12" s="150"/>
      <c r="E12" s="151"/>
      <c r="F12" s="65">
        <v>-18703.585000000021</v>
      </c>
      <c r="G12" s="66"/>
    </row>
    <row r="13" spans="1:19" s="67" customFormat="1" ht="30" customHeight="1" x14ac:dyDescent="0.25">
      <c r="A13" s="149" t="s">
        <v>14</v>
      </c>
      <c r="B13" s="150"/>
      <c r="C13" s="150"/>
      <c r="D13" s="150"/>
      <c r="E13" s="151"/>
      <c r="F13" s="65">
        <v>19026.290000000008</v>
      </c>
    </row>
    <row r="14" spans="1:19" s="67" customFormat="1" ht="30" customHeight="1" x14ac:dyDescent="0.25">
      <c r="A14" s="149" t="s">
        <v>15</v>
      </c>
      <c r="B14" s="150"/>
      <c r="C14" s="150"/>
      <c r="D14" s="150"/>
      <c r="E14" s="151"/>
      <c r="F14" s="68">
        <f>SUM(F15:F17)</f>
        <v>140347.69</v>
      </c>
    </row>
    <row r="15" spans="1:19" s="27" customFormat="1" ht="28.5" customHeight="1" x14ac:dyDescent="0.25">
      <c r="A15" s="152" t="s">
        <v>16</v>
      </c>
      <c r="B15" s="153"/>
      <c r="C15" s="153"/>
      <c r="D15" s="153"/>
      <c r="E15" s="154"/>
      <c r="F15" s="64">
        <f>123225.84+17121.85</f>
        <v>140347.69</v>
      </c>
    </row>
    <row r="16" spans="1:19" s="27" customFormat="1" ht="24.75" hidden="1" customHeight="1" x14ac:dyDescent="0.25">
      <c r="A16" s="152" t="s">
        <v>17</v>
      </c>
      <c r="B16" s="153"/>
      <c r="C16" s="153"/>
      <c r="D16" s="153"/>
      <c r="E16" s="154"/>
      <c r="F16" s="64"/>
    </row>
    <row r="17" spans="1:19" s="27" customFormat="1" ht="30" hidden="1" customHeight="1" x14ac:dyDescent="0.25">
      <c r="A17" s="152" t="s">
        <v>18</v>
      </c>
      <c r="B17" s="153"/>
      <c r="C17" s="153"/>
      <c r="D17" s="153"/>
      <c r="E17" s="154"/>
      <c r="F17" s="64"/>
    </row>
    <row r="18" spans="1:19" s="67" customFormat="1" ht="30" customHeight="1" x14ac:dyDescent="0.25">
      <c r="A18" s="149" t="s">
        <v>19</v>
      </c>
      <c r="B18" s="150"/>
      <c r="C18" s="150"/>
      <c r="D18" s="150"/>
      <c r="E18" s="151"/>
      <c r="F18" s="68">
        <f>SUM(F19:F21)</f>
        <v>119277.59</v>
      </c>
    </row>
    <row r="19" spans="1:19" s="27" customFormat="1" ht="30" customHeight="1" x14ac:dyDescent="0.25">
      <c r="A19" s="152" t="s">
        <v>16</v>
      </c>
      <c r="B19" s="153"/>
      <c r="C19" s="153"/>
      <c r="D19" s="153"/>
      <c r="E19" s="154"/>
      <c r="F19" s="64">
        <v>119277.59</v>
      </c>
    </row>
    <row r="20" spans="1:19" s="27" customFormat="1" ht="30" hidden="1" customHeight="1" x14ac:dyDescent="0.25">
      <c r="A20" s="152" t="s">
        <v>17</v>
      </c>
      <c r="B20" s="153"/>
      <c r="C20" s="153"/>
      <c r="D20" s="153"/>
      <c r="E20" s="154"/>
      <c r="F20" s="64"/>
    </row>
    <row r="21" spans="1:19" s="30" customFormat="1" ht="30" hidden="1" customHeight="1" x14ac:dyDescent="0.2">
      <c r="A21" s="152" t="s">
        <v>18</v>
      </c>
      <c r="B21" s="153"/>
      <c r="C21" s="153"/>
      <c r="D21" s="153"/>
      <c r="E21" s="154"/>
      <c r="F21" s="64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69" customFormat="1" ht="30" customHeight="1" x14ac:dyDescent="0.25">
      <c r="A22" s="149" t="s">
        <v>20</v>
      </c>
      <c r="B22" s="150"/>
      <c r="C22" s="150"/>
      <c r="D22" s="150"/>
      <c r="E22" s="151"/>
      <c r="F22" s="68">
        <f>F12+F18</f>
        <v>100574.00499999998</v>
      </c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</row>
    <row r="23" spans="1:19" s="69" customFormat="1" ht="30" customHeight="1" x14ac:dyDescent="0.25">
      <c r="A23" s="149" t="s">
        <v>21</v>
      </c>
      <c r="B23" s="150"/>
      <c r="C23" s="150"/>
      <c r="D23" s="150"/>
      <c r="E23" s="151"/>
      <c r="F23" s="68">
        <f>Лист2!E88</f>
        <v>198631.11399999994</v>
      </c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</row>
    <row r="24" spans="1:19" s="69" customFormat="1" ht="30" customHeight="1" x14ac:dyDescent="0.25">
      <c r="A24" s="149" t="s">
        <v>22</v>
      </c>
      <c r="B24" s="150"/>
      <c r="C24" s="150"/>
      <c r="D24" s="150"/>
      <c r="E24" s="151"/>
      <c r="F24" s="68">
        <f>F22-F23</f>
        <v>-98057.108999999968</v>
      </c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</row>
    <row r="25" spans="1:19" s="69" customFormat="1" ht="30" customHeight="1" x14ac:dyDescent="0.25">
      <c r="A25" s="149" t="s">
        <v>23</v>
      </c>
      <c r="B25" s="150"/>
      <c r="C25" s="150"/>
      <c r="D25" s="150"/>
      <c r="E25" s="151"/>
      <c r="F25" s="65">
        <f>F13+F14-F18</f>
        <v>40096.390000000014</v>
      </c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48" t="s">
        <v>24</v>
      </c>
      <c r="B27" s="148"/>
      <c r="C27" s="148"/>
      <c r="D27" s="148"/>
    </row>
    <row r="28" spans="1:19" s="1" customFormat="1" ht="21.75" customHeight="1" x14ac:dyDescent="0.25">
      <c r="A28" s="155" t="s">
        <v>25</v>
      </c>
      <c r="B28" s="155"/>
      <c r="C28" s="155"/>
      <c r="D28" s="155"/>
    </row>
    <row r="29" spans="1:19" s="1" customFormat="1" ht="22.5" customHeight="1" x14ac:dyDescent="0.25">
      <c r="A29" s="148" t="s">
        <v>26</v>
      </c>
      <c r="B29" s="148"/>
      <c r="C29" s="148"/>
      <c r="D29" s="148"/>
    </row>
    <row r="30" spans="1:19" s="1" customFormat="1" ht="22.5" customHeight="1" x14ac:dyDescent="0.25">
      <c r="A30" s="148" t="s">
        <v>27</v>
      </c>
      <c r="B30" s="148"/>
      <c r="C30" s="148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3"/>
  <sheetViews>
    <sheetView view="pageBreakPreview" topLeftCell="A58" zoomScale="60" zoomScaleNormal="100" workbookViewId="0">
      <selection activeCell="A86" sqref="A86:XFD87"/>
    </sheetView>
  </sheetViews>
  <sheetFormatPr defaultRowHeight="15" x14ac:dyDescent="0.25"/>
  <cols>
    <col min="1" max="1" width="53.85546875" style="46" customWidth="1"/>
    <col min="2" max="2" width="13.85546875" style="88" customWidth="1"/>
    <col min="3" max="3" width="12" style="89" customWidth="1"/>
    <col min="4" max="4" width="17.5703125" style="88" customWidth="1"/>
    <col min="5" max="5" width="14.7109375" style="88" customWidth="1"/>
    <col min="6" max="255" width="9.140625" style="46"/>
    <col min="256" max="256" width="8.7109375" style="46" customWidth="1"/>
    <col min="257" max="257" width="31.5703125" style="46" customWidth="1"/>
    <col min="258" max="258" width="13.85546875" style="46" customWidth="1"/>
    <col min="259" max="259" width="19.140625" style="46" customWidth="1"/>
    <col min="260" max="260" width="17.5703125" style="46" customWidth="1"/>
    <col min="261" max="261" width="14.7109375" style="46" customWidth="1"/>
    <col min="262" max="511" width="9.140625" style="46"/>
    <col min="512" max="512" width="8.7109375" style="46" customWidth="1"/>
    <col min="513" max="513" width="31.5703125" style="46" customWidth="1"/>
    <col min="514" max="514" width="13.85546875" style="46" customWidth="1"/>
    <col min="515" max="515" width="19.140625" style="46" customWidth="1"/>
    <col min="516" max="516" width="17.5703125" style="46" customWidth="1"/>
    <col min="517" max="517" width="14.7109375" style="46" customWidth="1"/>
    <col min="518" max="767" width="9.140625" style="46"/>
    <col min="768" max="768" width="8.7109375" style="46" customWidth="1"/>
    <col min="769" max="769" width="31.5703125" style="46" customWidth="1"/>
    <col min="770" max="770" width="13.85546875" style="46" customWidth="1"/>
    <col min="771" max="771" width="19.140625" style="46" customWidth="1"/>
    <col min="772" max="772" width="17.5703125" style="46" customWidth="1"/>
    <col min="773" max="773" width="14.7109375" style="46" customWidth="1"/>
    <col min="774" max="1023" width="9.140625" style="46"/>
    <col min="1024" max="1024" width="8.7109375" style="46" customWidth="1"/>
    <col min="1025" max="1025" width="31.5703125" style="46" customWidth="1"/>
    <col min="1026" max="1026" width="13.85546875" style="46" customWidth="1"/>
    <col min="1027" max="1027" width="19.140625" style="46" customWidth="1"/>
    <col min="1028" max="1028" width="17.5703125" style="46" customWidth="1"/>
    <col min="1029" max="1029" width="14.7109375" style="46" customWidth="1"/>
    <col min="1030" max="1279" width="9.140625" style="46"/>
    <col min="1280" max="1280" width="8.7109375" style="46" customWidth="1"/>
    <col min="1281" max="1281" width="31.5703125" style="46" customWidth="1"/>
    <col min="1282" max="1282" width="13.85546875" style="46" customWidth="1"/>
    <col min="1283" max="1283" width="19.140625" style="46" customWidth="1"/>
    <col min="1284" max="1284" width="17.5703125" style="46" customWidth="1"/>
    <col min="1285" max="1285" width="14.7109375" style="46" customWidth="1"/>
    <col min="1286" max="1535" width="9.140625" style="46"/>
    <col min="1536" max="1536" width="8.7109375" style="46" customWidth="1"/>
    <col min="1537" max="1537" width="31.5703125" style="46" customWidth="1"/>
    <col min="1538" max="1538" width="13.85546875" style="46" customWidth="1"/>
    <col min="1539" max="1539" width="19.140625" style="46" customWidth="1"/>
    <col min="1540" max="1540" width="17.5703125" style="46" customWidth="1"/>
    <col min="1541" max="1541" width="14.7109375" style="46" customWidth="1"/>
    <col min="1542" max="1791" width="9.140625" style="46"/>
    <col min="1792" max="1792" width="8.7109375" style="46" customWidth="1"/>
    <col min="1793" max="1793" width="31.5703125" style="46" customWidth="1"/>
    <col min="1794" max="1794" width="13.85546875" style="46" customWidth="1"/>
    <col min="1795" max="1795" width="19.140625" style="46" customWidth="1"/>
    <col min="1796" max="1796" width="17.5703125" style="46" customWidth="1"/>
    <col min="1797" max="1797" width="14.7109375" style="46" customWidth="1"/>
    <col min="1798" max="2047" width="9.140625" style="46"/>
    <col min="2048" max="2048" width="8.7109375" style="46" customWidth="1"/>
    <col min="2049" max="2049" width="31.5703125" style="46" customWidth="1"/>
    <col min="2050" max="2050" width="13.85546875" style="46" customWidth="1"/>
    <col min="2051" max="2051" width="19.140625" style="46" customWidth="1"/>
    <col min="2052" max="2052" width="17.5703125" style="46" customWidth="1"/>
    <col min="2053" max="2053" width="14.7109375" style="46" customWidth="1"/>
    <col min="2054" max="2303" width="9.140625" style="46"/>
    <col min="2304" max="2304" width="8.7109375" style="46" customWidth="1"/>
    <col min="2305" max="2305" width="31.5703125" style="46" customWidth="1"/>
    <col min="2306" max="2306" width="13.85546875" style="46" customWidth="1"/>
    <col min="2307" max="2307" width="19.140625" style="46" customWidth="1"/>
    <col min="2308" max="2308" width="17.5703125" style="46" customWidth="1"/>
    <col min="2309" max="2309" width="14.7109375" style="46" customWidth="1"/>
    <col min="2310" max="2559" width="9.140625" style="46"/>
    <col min="2560" max="2560" width="8.7109375" style="46" customWidth="1"/>
    <col min="2561" max="2561" width="31.5703125" style="46" customWidth="1"/>
    <col min="2562" max="2562" width="13.85546875" style="46" customWidth="1"/>
    <col min="2563" max="2563" width="19.140625" style="46" customWidth="1"/>
    <col min="2564" max="2564" width="17.5703125" style="46" customWidth="1"/>
    <col min="2565" max="2565" width="14.7109375" style="46" customWidth="1"/>
    <col min="2566" max="2815" width="9.140625" style="46"/>
    <col min="2816" max="2816" width="8.7109375" style="46" customWidth="1"/>
    <col min="2817" max="2817" width="31.5703125" style="46" customWidth="1"/>
    <col min="2818" max="2818" width="13.85546875" style="46" customWidth="1"/>
    <col min="2819" max="2819" width="19.140625" style="46" customWidth="1"/>
    <col min="2820" max="2820" width="17.5703125" style="46" customWidth="1"/>
    <col min="2821" max="2821" width="14.7109375" style="46" customWidth="1"/>
    <col min="2822" max="3071" width="9.140625" style="46"/>
    <col min="3072" max="3072" width="8.7109375" style="46" customWidth="1"/>
    <col min="3073" max="3073" width="31.5703125" style="46" customWidth="1"/>
    <col min="3074" max="3074" width="13.85546875" style="46" customWidth="1"/>
    <col min="3075" max="3075" width="19.140625" style="46" customWidth="1"/>
    <col min="3076" max="3076" width="17.5703125" style="46" customWidth="1"/>
    <col min="3077" max="3077" width="14.7109375" style="46" customWidth="1"/>
    <col min="3078" max="3327" width="9.140625" style="46"/>
    <col min="3328" max="3328" width="8.7109375" style="46" customWidth="1"/>
    <col min="3329" max="3329" width="31.5703125" style="46" customWidth="1"/>
    <col min="3330" max="3330" width="13.85546875" style="46" customWidth="1"/>
    <col min="3331" max="3331" width="19.140625" style="46" customWidth="1"/>
    <col min="3332" max="3332" width="17.5703125" style="46" customWidth="1"/>
    <col min="3333" max="3333" width="14.7109375" style="46" customWidth="1"/>
    <col min="3334" max="3583" width="9.140625" style="46"/>
    <col min="3584" max="3584" width="8.7109375" style="46" customWidth="1"/>
    <col min="3585" max="3585" width="31.5703125" style="46" customWidth="1"/>
    <col min="3586" max="3586" width="13.85546875" style="46" customWidth="1"/>
    <col min="3587" max="3587" width="19.140625" style="46" customWidth="1"/>
    <col min="3588" max="3588" width="17.5703125" style="46" customWidth="1"/>
    <col min="3589" max="3589" width="14.7109375" style="46" customWidth="1"/>
    <col min="3590" max="3839" width="9.140625" style="46"/>
    <col min="3840" max="3840" width="8.7109375" style="46" customWidth="1"/>
    <col min="3841" max="3841" width="31.5703125" style="46" customWidth="1"/>
    <col min="3842" max="3842" width="13.85546875" style="46" customWidth="1"/>
    <col min="3843" max="3843" width="19.140625" style="46" customWidth="1"/>
    <col min="3844" max="3844" width="17.5703125" style="46" customWidth="1"/>
    <col min="3845" max="3845" width="14.7109375" style="46" customWidth="1"/>
    <col min="3846" max="4095" width="9.140625" style="46"/>
    <col min="4096" max="4096" width="8.7109375" style="46" customWidth="1"/>
    <col min="4097" max="4097" width="31.5703125" style="46" customWidth="1"/>
    <col min="4098" max="4098" width="13.85546875" style="46" customWidth="1"/>
    <col min="4099" max="4099" width="19.140625" style="46" customWidth="1"/>
    <col min="4100" max="4100" width="17.5703125" style="46" customWidth="1"/>
    <col min="4101" max="4101" width="14.7109375" style="46" customWidth="1"/>
    <col min="4102" max="4351" width="9.140625" style="46"/>
    <col min="4352" max="4352" width="8.7109375" style="46" customWidth="1"/>
    <col min="4353" max="4353" width="31.5703125" style="46" customWidth="1"/>
    <col min="4354" max="4354" width="13.85546875" style="46" customWidth="1"/>
    <col min="4355" max="4355" width="19.140625" style="46" customWidth="1"/>
    <col min="4356" max="4356" width="17.5703125" style="46" customWidth="1"/>
    <col min="4357" max="4357" width="14.7109375" style="46" customWidth="1"/>
    <col min="4358" max="4607" width="9.140625" style="46"/>
    <col min="4608" max="4608" width="8.7109375" style="46" customWidth="1"/>
    <col min="4609" max="4609" width="31.5703125" style="46" customWidth="1"/>
    <col min="4610" max="4610" width="13.85546875" style="46" customWidth="1"/>
    <col min="4611" max="4611" width="19.140625" style="46" customWidth="1"/>
    <col min="4612" max="4612" width="17.5703125" style="46" customWidth="1"/>
    <col min="4613" max="4613" width="14.7109375" style="46" customWidth="1"/>
    <col min="4614" max="4863" width="9.140625" style="46"/>
    <col min="4864" max="4864" width="8.7109375" style="46" customWidth="1"/>
    <col min="4865" max="4865" width="31.5703125" style="46" customWidth="1"/>
    <col min="4866" max="4866" width="13.85546875" style="46" customWidth="1"/>
    <col min="4867" max="4867" width="19.140625" style="46" customWidth="1"/>
    <col min="4868" max="4868" width="17.5703125" style="46" customWidth="1"/>
    <col min="4869" max="4869" width="14.7109375" style="46" customWidth="1"/>
    <col min="4870" max="5119" width="9.140625" style="46"/>
    <col min="5120" max="5120" width="8.7109375" style="46" customWidth="1"/>
    <col min="5121" max="5121" width="31.5703125" style="46" customWidth="1"/>
    <col min="5122" max="5122" width="13.85546875" style="46" customWidth="1"/>
    <col min="5123" max="5123" width="19.140625" style="46" customWidth="1"/>
    <col min="5124" max="5124" width="17.5703125" style="46" customWidth="1"/>
    <col min="5125" max="5125" width="14.7109375" style="46" customWidth="1"/>
    <col min="5126" max="5375" width="9.140625" style="46"/>
    <col min="5376" max="5376" width="8.7109375" style="46" customWidth="1"/>
    <col min="5377" max="5377" width="31.5703125" style="46" customWidth="1"/>
    <col min="5378" max="5378" width="13.85546875" style="46" customWidth="1"/>
    <col min="5379" max="5379" width="19.140625" style="46" customWidth="1"/>
    <col min="5380" max="5380" width="17.5703125" style="46" customWidth="1"/>
    <col min="5381" max="5381" width="14.7109375" style="46" customWidth="1"/>
    <col min="5382" max="5631" width="9.140625" style="46"/>
    <col min="5632" max="5632" width="8.7109375" style="46" customWidth="1"/>
    <col min="5633" max="5633" width="31.5703125" style="46" customWidth="1"/>
    <col min="5634" max="5634" width="13.85546875" style="46" customWidth="1"/>
    <col min="5635" max="5635" width="19.140625" style="46" customWidth="1"/>
    <col min="5636" max="5636" width="17.5703125" style="46" customWidth="1"/>
    <col min="5637" max="5637" width="14.7109375" style="46" customWidth="1"/>
    <col min="5638" max="5887" width="9.140625" style="46"/>
    <col min="5888" max="5888" width="8.7109375" style="46" customWidth="1"/>
    <col min="5889" max="5889" width="31.5703125" style="46" customWidth="1"/>
    <col min="5890" max="5890" width="13.85546875" style="46" customWidth="1"/>
    <col min="5891" max="5891" width="19.140625" style="46" customWidth="1"/>
    <col min="5892" max="5892" width="17.5703125" style="46" customWidth="1"/>
    <col min="5893" max="5893" width="14.7109375" style="46" customWidth="1"/>
    <col min="5894" max="6143" width="9.140625" style="46"/>
    <col min="6144" max="6144" width="8.7109375" style="46" customWidth="1"/>
    <col min="6145" max="6145" width="31.5703125" style="46" customWidth="1"/>
    <col min="6146" max="6146" width="13.85546875" style="46" customWidth="1"/>
    <col min="6147" max="6147" width="19.140625" style="46" customWidth="1"/>
    <col min="6148" max="6148" width="17.5703125" style="46" customWidth="1"/>
    <col min="6149" max="6149" width="14.7109375" style="46" customWidth="1"/>
    <col min="6150" max="6399" width="9.140625" style="46"/>
    <col min="6400" max="6400" width="8.7109375" style="46" customWidth="1"/>
    <col min="6401" max="6401" width="31.5703125" style="46" customWidth="1"/>
    <col min="6402" max="6402" width="13.85546875" style="46" customWidth="1"/>
    <col min="6403" max="6403" width="19.140625" style="46" customWidth="1"/>
    <col min="6404" max="6404" width="17.5703125" style="46" customWidth="1"/>
    <col min="6405" max="6405" width="14.7109375" style="46" customWidth="1"/>
    <col min="6406" max="6655" width="9.140625" style="46"/>
    <col min="6656" max="6656" width="8.7109375" style="46" customWidth="1"/>
    <col min="6657" max="6657" width="31.5703125" style="46" customWidth="1"/>
    <col min="6658" max="6658" width="13.85546875" style="46" customWidth="1"/>
    <col min="6659" max="6659" width="19.140625" style="46" customWidth="1"/>
    <col min="6660" max="6660" width="17.5703125" style="46" customWidth="1"/>
    <col min="6661" max="6661" width="14.7109375" style="46" customWidth="1"/>
    <col min="6662" max="6911" width="9.140625" style="46"/>
    <col min="6912" max="6912" width="8.7109375" style="46" customWidth="1"/>
    <col min="6913" max="6913" width="31.5703125" style="46" customWidth="1"/>
    <col min="6914" max="6914" width="13.85546875" style="46" customWidth="1"/>
    <col min="6915" max="6915" width="19.140625" style="46" customWidth="1"/>
    <col min="6916" max="6916" width="17.5703125" style="46" customWidth="1"/>
    <col min="6917" max="6917" width="14.7109375" style="46" customWidth="1"/>
    <col min="6918" max="7167" width="9.140625" style="46"/>
    <col min="7168" max="7168" width="8.7109375" style="46" customWidth="1"/>
    <col min="7169" max="7169" width="31.5703125" style="46" customWidth="1"/>
    <col min="7170" max="7170" width="13.85546875" style="46" customWidth="1"/>
    <col min="7171" max="7171" width="19.140625" style="46" customWidth="1"/>
    <col min="7172" max="7172" width="17.5703125" style="46" customWidth="1"/>
    <col min="7173" max="7173" width="14.7109375" style="46" customWidth="1"/>
    <col min="7174" max="7423" width="9.140625" style="46"/>
    <col min="7424" max="7424" width="8.7109375" style="46" customWidth="1"/>
    <col min="7425" max="7425" width="31.5703125" style="46" customWidth="1"/>
    <col min="7426" max="7426" width="13.85546875" style="46" customWidth="1"/>
    <col min="7427" max="7427" width="19.140625" style="46" customWidth="1"/>
    <col min="7428" max="7428" width="17.5703125" style="46" customWidth="1"/>
    <col min="7429" max="7429" width="14.7109375" style="46" customWidth="1"/>
    <col min="7430" max="7679" width="9.140625" style="46"/>
    <col min="7680" max="7680" width="8.7109375" style="46" customWidth="1"/>
    <col min="7681" max="7681" width="31.5703125" style="46" customWidth="1"/>
    <col min="7682" max="7682" width="13.85546875" style="46" customWidth="1"/>
    <col min="7683" max="7683" width="19.140625" style="46" customWidth="1"/>
    <col min="7684" max="7684" width="17.5703125" style="46" customWidth="1"/>
    <col min="7685" max="7685" width="14.7109375" style="46" customWidth="1"/>
    <col min="7686" max="7935" width="9.140625" style="46"/>
    <col min="7936" max="7936" width="8.7109375" style="46" customWidth="1"/>
    <col min="7937" max="7937" width="31.5703125" style="46" customWidth="1"/>
    <col min="7938" max="7938" width="13.85546875" style="46" customWidth="1"/>
    <col min="7939" max="7939" width="19.140625" style="46" customWidth="1"/>
    <col min="7940" max="7940" width="17.5703125" style="46" customWidth="1"/>
    <col min="7941" max="7941" width="14.7109375" style="46" customWidth="1"/>
    <col min="7942" max="8191" width="9.140625" style="46"/>
    <col min="8192" max="8192" width="8.7109375" style="46" customWidth="1"/>
    <col min="8193" max="8193" width="31.5703125" style="46" customWidth="1"/>
    <col min="8194" max="8194" width="13.85546875" style="46" customWidth="1"/>
    <col min="8195" max="8195" width="19.140625" style="46" customWidth="1"/>
    <col min="8196" max="8196" width="17.5703125" style="46" customWidth="1"/>
    <col min="8197" max="8197" width="14.7109375" style="46" customWidth="1"/>
    <col min="8198" max="8447" width="9.140625" style="46"/>
    <col min="8448" max="8448" width="8.7109375" style="46" customWidth="1"/>
    <col min="8449" max="8449" width="31.5703125" style="46" customWidth="1"/>
    <col min="8450" max="8450" width="13.85546875" style="46" customWidth="1"/>
    <col min="8451" max="8451" width="19.140625" style="46" customWidth="1"/>
    <col min="8452" max="8452" width="17.5703125" style="46" customWidth="1"/>
    <col min="8453" max="8453" width="14.7109375" style="46" customWidth="1"/>
    <col min="8454" max="8703" width="9.140625" style="46"/>
    <col min="8704" max="8704" width="8.7109375" style="46" customWidth="1"/>
    <col min="8705" max="8705" width="31.5703125" style="46" customWidth="1"/>
    <col min="8706" max="8706" width="13.85546875" style="46" customWidth="1"/>
    <col min="8707" max="8707" width="19.140625" style="46" customWidth="1"/>
    <col min="8708" max="8708" width="17.5703125" style="46" customWidth="1"/>
    <col min="8709" max="8709" width="14.7109375" style="46" customWidth="1"/>
    <col min="8710" max="8959" width="9.140625" style="46"/>
    <col min="8960" max="8960" width="8.7109375" style="46" customWidth="1"/>
    <col min="8961" max="8961" width="31.5703125" style="46" customWidth="1"/>
    <col min="8962" max="8962" width="13.85546875" style="46" customWidth="1"/>
    <col min="8963" max="8963" width="19.140625" style="46" customWidth="1"/>
    <col min="8964" max="8964" width="17.5703125" style="46" customWidth="1"/>
    <col min="8965" max="8965" width="14.7109375" style="46" customWidth="1"/>
    <col min="8966" max="9215" width="9.140625" style="46"/>
    <col min="9216" max="9216" width="8.7109375" style="46" customWidth="1"/>
    <col min="9217" max="9217" width="31.5703125" style="46" customWidth="1"/>
    <col min="9218" max="9218" width="13.85546875" style="46" customWidth="1"/>
    <col min="9219" max="9219" width="19.140625" style="46" customWidth="1"/>
    <col min="9220" max="9220" width="17.5703125" style="46" customWidth="1"/>
    <col min="9221" max="9221" width="14.7109375" style="46" customWidth="1"/>
    <col min="9222" max="9471" width="9.140625" style="46"/>
    <col min="9472" max="9472" width="8.7109375" style="46" customWidth="1"/>
    <col min="9473" max="9473" width="31.5703125" style="46" customWidth="1"/>
    <col min="9474" max="9474" width="13.85546875" style="46" customWidth="1"/>
    <col min="9475" max="9475" width="19.140625" style="46" customWidth="1"/>
    <col min="9476" max="9476" width="17.5703125" style="46" customWidth="1"/>
    <col min="9477" max="9477" width="14.7109375" style="46" customWidth="1"/>
    <col min="9478" max="9727" width="9.140625" style="46"/>
    <col min="9728" max="9728" width="8.7109375" style="46" customWidth="1"/>
    <col min="9729" max="9729" width="31.5703125" style="46" customWidth="1"/>
    <col min="9730" max="9730" width="13.85546875" style="46" customWidth="1"/>
    <col min="9731" max="9731" width="19.140625" style="46" customWidth="1"/>
    <col min="9732" max="9732" width="17.5703125" style="46" customWidth="1"/>
    <col min="9733" max="9733" width="14.7109375" style="46" customWidth="1"/>
    <col min="9734" max="9983" width="9.140625" style="46"/>
    <col min="9984" max="9984" width="8.7109375" style="46" customWidth="1"/>
    <col min="9985" max="9985" width="31.5703125" style="46" customWidth="1"/>
    <col min="9986" max="9986" width="13.85546875" style="46" customWidth="1"/>
    <col min="9987" max="9987" width="19.140625" style="46" customWidth="1"/>
    <col min="9988" max="9988" width="17.5703125" style="46" customWidth="1"/>
    <col min="9989" max="9989" width="14.7109375" style="46" customWidth="1"/>
    <col min="9990" max="10239" width="9.140625" style="46"/>
    <col min="10240" max="10240" width="8.7109375" style="46" customWidth="1"/>
    <col min="10241" max="10241" width="31.5703125" style="46" customWidth="1"/>
    <col min="10242" max="10242" width="13.85546875" style="46" customWidth="1"/>
    <col min="10243" max="10243" width="19.140625" style="46" customWidth="1"/>
    <col min="10244" max="10244" width="17.5703125" style="46" customWidth="1"/>
    <col min="10245" max="10245" width="14.7109375" style="46" customWidth="1"/>
    <col min="10246" max="10495" width="9.140625" style="46"/>
    <col min="10496" max="10496" width="8.7109375" style="46" customWidth="1"/>
    <col min="10497" max="10497" width="31.5703125" style="46" customWidth="1"/>
    <col min="10498" max="10498" width="13.85546875" style="46" customWidth="1"/>
    <col min="10499" max="10499" width="19.140625" style="46" customWidth="1"/>
    <col min="10500" max="10500" width="17.5703125" style="46" customWidth="1"/>
    <col min="10501" max="10501" width="14.7109375" style="46" customWidth="1"/>
    <col min="10502" max="10751" width="9.140625" style="46"/>
    <col min="10752" max="10752" width="8.7109375" style="46" customWidth="1"/>
    <col min="10753" max="10753" width="31.5703125" style="46" customWidth="1"/>
    <col min="10754" max="10754" width="13.85546875" style="46" customWidth="1"/>
    <col min="10755" max="10755" width="19.140625" style="46" customWidth="1"/>
    <col min="10756" max="10756" width="17.5703125" style="46" customWidth="1"/>
    <col min="10757" max="10757" width="14.7109375" style="46" customWidth="1"/>
    <col min="10758" max="11007" width="9.140625" style="46"/>
    <col min="11008" max="11008" width="8.7109375" style="46" customWidth="1"/>
    <col min="11009" max="11009" width="31.5703125" style="46" customWidth="1"/>
    <col min="11010" max="11010" width="13.85546875" style="46" customWidth="1"/>
    <col min="11011" max="11011" width="19.140625" style="46" customWidth="1"/>
    <col min="11012" max="11012" width="17.5703125" style="46" customWidth="1"/>
    <col min="11013" max="11013" width="14.7109375" style="46" customWidth="1"/>
    <col min="11014" max="11263" width="9.140625" style="46"/>
    <col min="11264" max="11264" width="8.7109375" style="46" customWidth="1"/>
    <col min="11265" max="11265" width="31.5703125" style="46" customWidth="1"/>
    <col min="11266" max="11266" width="13.85546875" style="46" customWidth="1"/>
    <col min="11267" max="11267" width="19.140625" style="46" customWidth="1"/>
    <col min="11268" max="11268" width="17.5703125" style="46" customWidth="1"/>
    <col min="11269" max="11269" width="14.7109375" style="46" customWidth="1"/>
    <col min="11270" max="11519" width="9.140625" style="46"/>
    <col min="11520" max="11520" width="8.7109375" style="46" customWidth="1"/>
    <col min="11521" max="11521" width="31.5703125" style="46" customWidth="1"/>
    <col min="11522" max="11522" width="13.85546875" style="46" customWidth="1"/>
    <col min="11523" max="11523" width="19.140625" style="46" customWidth="1"/>
    <col min="11524" max="11524" width="17.5703125" style="46" customWidth="1"/>
    <col min="11525" max="11525" width="14.7109375" style="46" customWidth="1"/>
    <col min="11526" max="11775" width="9.140625" style="46"/>
    <col min="11776" max="11776" width="8.7109375" style="46" customWidth="1"/>
    <col min="11777" max="11777" width="31.5703125" style="46" customWidth="1"/>
    <col min="11778" max="11778" width="13.85546875" style="46" customWidth="1"/>
    <col min="11779" max="11779" width="19.140625" style="46" customWidth="1"/>
    <col min="11780" max="11780" width="17.5703125" style="46" customWidth="1"/>
    <col min="11781" max="11781" width="14.7109375" style="46" customWidth="1"/>
    <col min="11782" max="12031" width="9.140625" style="46"/>
    <col min="12032" max="12032" width="8.7109375" style="46" customWidth="1"/>
    <col min="12033" max="12033" width="31.5703125" style="46" customWidth="1"/>
    <col min="12034" max="12034" width="13.85546875" style="46" customWidth="1"/>
    <col min="12035" max="12035" width="19.140625" style="46" customWidth="1"/>
    <col min="12036" max="12036" width="17.5703125" style="46" customWidth="1"/>
    <col min="12037" max="12037" width="14.7109375" style="46" customWidth="1"/>
    <col min="12038" max="12287" width="9.140625" style="46"/>
    <col min="12288" max="12288" width="8.7109375" style="46" customWidth="1"/>
    <col min="12289" max="12289" width="31.5703125" style="46" customWidth="1"/>
    <col min="12290" max="12290" width="13.85546875" style="46" customWidth="1"/>
    <col min="12291" max="12291" width="19.140625" style="46" customWidth="1"/>
    <col min="12292" max="12292" width="17.5703125" style="46" customWidth="1"/>
    <col min="12293" max="12293" width="14.7109375" style="46" customWidth="1"/>
    <col min="12294" max="12543" width="9.140625" style="46"/>
    <col min="12544" max="12544" width="8.7109375" style="46" customWidth="1"/>
    <col min="12545" max="12545" width="31.5703125" style="46" customWidth="1"/>
    <col min="12546" max="12546" width="13.85546875" style="46" customWidth="1"/>
    <col min="12547" max="12547" width="19.140625" style="46" customWidth="1"/>
    <col min="12548" max="12548" width="17.5703125" style="46" customWidth="1"/>
    <col min="12549" max="12549" width="14.7109375" style="46" customWidth="1"/>
    <col min="12550" max="12799" width="9.140625" style="46"/>
    <col min="12800" max="12800" width="8.7109375" style="46" customWidth="1"/>
    <col min="12801" max="12801" width="31.5703125" style="46" customWidth="1"/>
    <col min="12802" max="12802" width="13.85546875" style="46" customWidth="1"/>
    <col min="12803" max="12803" width="19.140625" style="46" customWidth="1"/>
    <col min="12804" max="12804" width="17.5703125" style="46" customWidth="1"/>
    <col min="12805" max="12805" width="14.7109375" style="46" customWidth="1"/>
    <col min="12806" max="13055" width="9.140625" style="46"/>
    <col min="13056" max="13056" width="8.7109375" style="46" customWidth="1"/>
    <col min="13057" max="13057" width="31.5703125" style="46" customWidth="1"/>
    <col min="13058" max="13058" width="13.85546875" style="46" customWidth="1"/>
    <col min="13059" max="13059" width="19.140625" style="46" customWidth="1"/>
    <col min="13060" max="13060" width="17.5703125" style="46" customWidth="1"/>
    <col min="13061" max="13061" width="14.7109375" style="46" customWidth="1"/>
    <col min="13062" max="13311" width="9.140625" style="46"/>
    <col min="13312" max="13312" width="8.7109375" style="46" customWidth="1"/>
    <col min="13313" max="13313" width="31.5703125" style="46" customWidth="1"/>
    <col min="13314" max="13314" width="13.85546875" style="46" customWidth="1"/>
    <col min="13315" max="13315" width="19.140625" style="46" customWidth="1"/>
    <col min="13316" max="13316" width="17.5703125" style="46" customWidth="1"/>
    <col min="13317" max="13317" width="14.7109375" style="46" customWidth="1"/>
    <col min="13318" max="13567" width="9.140625" style="46"/>
    <col min="13568" max="13568" width="8.7109375" style="46" customWidth="1"/>
    <col min="13569" max="13569" width="31.5703125" style="46" customWidth="1"/>
    <col min="13570" max="13570" width="13.85546875" style="46" customWidth="1"/>
    <col min="13571" max="13571" width="19.140625" style="46" customWidth="1"/>
    <col min="13572" max="13572" width="17.5703125" style="46" customWidth="1"/>
    <col min="13573" max="13573" width="14.7109375" style="46" customWidth="1"/>
    <col min="13574" max="13823" width="9.140625" style="46"/>
    <col min="13824" max="13824" width="8.7109375" style="46" customWidth="1"/>
    <col min="13825" max="13825" width="31.5703125" style="46" customWidth="1"/>
    <col min="13826" max="13826" width="13.85546875" style="46" customWidth="1"/>
    <col min="13827" max="13827" width="19.140625" style="46" customWidth="1"/>
    <col min="13828" max="13828" width="17.5703125" style="46" customWidth="1"/>
    <col min="13829" max="13829" width="14.7109375" style="46" customWidth="1"/>
    <col min="13830" max="14079" width="9.140625" style="46"/>
    <col min="14080" max="14080" width="8.7109375" style="46" customWidth="1"/>
    <col min="14081" max="14081" width="31.5703125" style="46" customWidth="1"/>
    <col min="14082" max="14082" width="13.85546875" style="46" customWidth="1"/>
    <col min="14083" max="14083" width="19.140625" style="46" customWidth="1"/>
    <col min="14084" max="14084" width="17.5703125" style="46" customWidth="1"/>
    <col min="14085" max="14085" width="14.7109375" style="46" customWidth="1"/>
    <col min="14086" max="14335" width="9.140625" style="46"/>
    <col min="14336" max="14336" width="8.7109375" style="46" customWidth="1"/>
    <col min="14337" max="14337" width="31.5703125" style="46" customWidth="1"/>
    <col min="14338" max="14338" width="13.85546875" style="46" customWidth="1"/>
    <col min="14339" max="14339" width="19.140625" style="46" customWidth="1"/>
    <col min="14340" max="14340" width="17.5703125" style="46" customWidth="1"/>
    <col min="14341" max="14341" width="14.7109375" style="46" customWidth="1"/>
    <col min="14342" max="14591" width="9.140625" style="46"/>
    <col min="14592" max="14592" width="8.7109375" style="46" customWidth="1"/>
    <col min="14593" max="14593" width="31.5703125" style="46" customWidth="1"/>
    <col min="14594" max="14594" width="13.85546875" style="46" customWidth="1"/>
    <col min="14595" max="14595" width="19.140625" style="46" customWidth="1"/>
    <col min="14596" max="14596" width="17.5703125" style="46" customWidth="1"/>
    <col min="14597" max="14597" width="14.7109375" style="46" customWidth="1"/>
    <col min="14598" max="14847" width="9.140625" style="46"/>
    <col min="14848" max="14848" width="8.7109375" style="46" customWidth="1"/>
    <col min="14849" max="14849" width="31.5703125" style="46" customWidth="1"/>
    <col min="14850" max="14850" width="13.85546875" style="46" customWidth="1"/>
    <col min="14851" max="14851" width="19.140625" style="46" customWidth="1"/>
    <col min="14852" max="14852" width="17.5703125" style="46" customWidth="1"/>
    <col min="14853" max="14853" width="14.7109375" style="46" customWidth="1"/>
    <col min="14854" max="15103" width="9.140625" style="46"/>
    <col min="15104" max="15104" width="8.7109375" style="46" customWidth="1"/>
    <col min="15105" max="15105" width="31.5703125" style="46" customWidth="1"/>
    <col min="15106" max="15106" width="13.85546875" style="46" customWidth="1"/>
    <col min="15107" max="15107" width="19.140625" style="46" customWidth="1"/>
    <col min="15108" max="15108" width="17.5703125" style="46" customWidth="1"/>
    <col min="15109" max="15109" width="14.7109375" style="46" customWidth="1"/>
    <col min="15110" max="15359" width="9.140625" style="46"/>
    <col min="15360" max="15360" width="8.7109375" style="46" customWidth="1"/>
    <col min="15361" max="15361" width="31.5703125" style="46" customWidth="1"/>
    <col min="15362" max="15362" width="13.85546875" style="46" customWidth="1"/>
    <col min="15363" max="15363" width="19.140625" style="46" customWidth="1"/>
    <col min="15364" max="15364" width="17.5703125" style="46" customWidth="1"/>
    <col min="15365" max="15365" width="14.7109375" style="46" customWidth="1"/>
    <col min="15366" max="15615" width="9.140625" style="46"/>
    <col min="15616" max="15616" width="8.7109375" style="46" customWidth="1"/>
    <col min="15617" max="15617" width="31.5703125" style="46" customWidth="1"/>
    <col min="15618" max="15618" width="13.85546875" style="46" customWidth="1"/>
    <col min="15619" max="15619" width="19.140625" style="46" customWidth="1"/>
    <col min="15620" max="15620" width="17.5703125" style="46" customWidth="1"/>
    <col min="15621" max="15621" width="14.7109375" style="46" customWidth="1"/>
    <col min="15622" max="15871" width="9.140625" style="46"/>
    <col min="15872" max="15872" width="8.7109375" style="46" customWidth="1"/>
    <col min="15873" max="15873" width="31.5703125" style="46" customWidth="1"/>
    <col min="15874" max="15874" width="13.85546875" style="46" customWidth="1"/>
    <col min="15875" max="15875" width="19.140625" style="46" customWidth="1"/>
    <col min="15876" max="15876" width="17.5703125" style="46" customWidth="1"/>
    <col min="15877" max="15877" width="14.7109375" style="46" customWidth="1"/>
    <col min="15878" max="16127" width="9.140625" style="46"/>
    <col min="16128" max="16128" width="8.7109375" style="46" customWidth="1"/>
    <col min="16129" max="16129" width="31.5703125" style="46" customWidth="1"/>
    <col min="16130" max="16130" width="13.85546875" style="46" customWidth="1"/>
    <col min="16131" max="16131" width="19.140625" style="46" customWidth="1"/>
    <col min="16132" max="16132" width="17.5703125" style="46" customWidth="1"/>
    <col min="16133" max="16133" width="14.7109375" style="46" customWidth="1"/>
    <col min="16134" max="16384" width="9.140625" style="46"/>
  </cols>
  <sheetData>
    <row r="1" spans="1:5" ht="23.25" customHeight="1" x14ac:dyDescent="0.25">
      <c r="E1" s="89"/>
    </row>
    <row r="2" spans="1:5" x14ac:dyDescent="0.25">
      <c r="A2" s="46" t="s">
        <v>139</v>
      </c>
    </row>
    <row r="3" spans="1:5" ht="15.75" customHeight="1" x14ac:dyDescent="0.25">
      <c r="B3" s="82" t="s">
        <v>211</v>
      </c>
    </row>
    <row r="4" spans="1:5" x14ac:dyDescent="0.25">
      <c r="B4" s="82" t="s">
        <v>140</v>
      </c>
      <c r="C4" s="91"/>
      <c r="D4" s="82"/>
    </row>
    <row r="5" spans="1:5" x14ac:dyDescent="0.25">
      <c r="B5" s="82" t="s">
        <v>141</v>
      </c>
      <c r="C5" s="91"/>
      <c r="D5" s="82"/>
    </row>
    <row r="6" spans="1:5" ht="26.25" customHeight="1" x14ac:dyDescent="0.25">
      <c r="A6" s="81" t="s">
        <v>142</v>
      </c>
      <c r="E6" s="82" t="s">
        <v>143</v>
      </c>
    </row>
    <row r="8" spans="1:5" ht="28.5" customHeight="1" x14ac:dyDescent="0.25">
      <c r="A8" s="173" t="s">
        <v>212</v>
      </c>
      <c r="B8" s="173"/>
      <c r="C8" s="173"/>
      <c r="D8" s="173"/>
      <c r="E8" s="173"/>
    </row>
    <row r="9" spans="1:5" ht="29.25" customHeight="1" x14ac:dyDescent="0.25">
      <c r="A9" s="173" t="s">
        <v>144</v>
      </c>
      <c r="B9" s="173"/>
      <c r="C9" s="173"/>
      <c r="D9" s="173"/>
      <c r="E9" s="173"/>
    </row>
    <row r="10" spans="1:5" ht="30" customHeight="1" x14ac:dyDescent="0.25">
      <c r="A10" s="173" t="s">
        <v>145</v>
      </c>
      <c r="B10" s="173"/>
      <c r="C10" s="173"/>
      <c r="D10" s="173"/>
      <c r="E10" s="173"/>
    </row>
    <row r="11" spans="1:5" ht="30" customHeight="1" x14ac:dyDescent="0.25">
      <c r="A11" s="173" t="s">
        <v>146</v>
      </c>
      <c r="B11" s="173"/>
      <c r="C11" s="173"/>
      <c r="D11" s="173"/>
      <c r="E11" s="173"/>
    </row>
    <row r="12" spans="1:5" ht="29.25" customHeight="1" x14ac:dyDescent="0.25">
      <c r="A12" s="173" t="s">
        <v>147</v>
      </c>
      <c r="B12" s="173"/>
      <c r="C12" s="173"/>
      <c r="D12" s="173"/>
      <c r="E12" s="173"/>
    </row>
    <row r="13" spans="1:5" ht="28.5" customHeight="1" x14ac:dyDescent="0.25">
      <c r="A13" s="173" t="s">
        <v>148</v>
      </c>
      <c r="B13" s="173"/>
      <c r="C13" s="173"/>
      <c r="D13" s="173"/>
      <c r="E13" s="173"/>
    </row>
    <row r="14" spans="1:5" ht="15.75" customHeight="1" x14ac:dyDescent="0.25"/>
    <row r="15" spans="1:5" ht="150" x14ac:dyDescent="0.25">
      <c r="A15" s="85" t="s">
        <v>32</v>
      </c>
      <c r="B15" s="86" t="s">
        <v>150</v>
      </c>
      <c r="C15" s="86" t="s">
        <v>34</v>
      </c>
      <c r="D15" s="86" t="s">
        <v>149</v>
      </c>
      <c r="E15" s="86" t="s">
        <v>36</v>
      </c>
    </row>
    <row r="16" spans="1:5" s="43" customFormat="1" ht="14.25" x14ac:dyDescent="0.2">
      <c r="A16" s="92" t="s">
        <v>37</v>
      </c>
      <c r="B16" s="93"/>
      <c r="C16" s="93"/>
      <c r="D16" s="93"/>
      <c r="E16" s="93"/>
    </row>
    <row r="17" spans="1:5" x14ac:dyDescent="0.25">
      <c r="A17" s="87" t="s">
        <v>38</v>
      </c>
      <c r="B17" s="90" t="s">
        <v>39</v>
      </c>
      <c r="C17" s="86" t="s">
        <v>40</v>
      </c>
      <c r="D17" s="90">
        <v>0.13</v>
      </c>
      <c r="E17" s="90">
        <v>1114.78</v>
      </c>
    </row>
    <row r="18" spans="1:5" s="43" customFormat="1" ht="28.5" x14ac:dyDescent="0.2">
      <c r="A18" s="92" t="s">
        <v>151</v>
      </c>
      <c r="B18" s="93"/>
      <c r="C18" s="93"/>
      <c r="D18" s="93"/>
      <c r="E18" s="93"/>
    </row>
    <row r="19" spans="1:5" x14ac:dyDescent="0.25">
      <c r="A19" s="87" t="s">
        <v>152</v>
      </c>
      <c r="B19" s="90" t="s">
        <v>91</v>
      </c>
      <c r="C19" s="86" t="s">
        <v>83</v>
      </c>
      <c r="D19" s="90">
        <f>E19</f>
        <v>37688</v>
      </c>
      <c r="E19" s="90">
        <v>37688</v>
      </c>
    </row>
    <row r="20" spans="1:5" x14ac:dyDescent="0.25">
      <c r="A20" s="87" t="s">
        <v>153</v>
      </c>
      <c r="B20" s="90" t="s">
        <v>91</v>
      </c>
      <c r="C20" s="86" t="s">
        <v>83</v>
      </c>
      <c r="D20" s="90">
        <f t="shared" ref="D20:D21" si="0">E20</f>
        <v>786.28</v>
      </c>
      <c r="E20" s="90">
        <v>786.28</v>
      </c>
    </row>
    <row r="21" spans="1:5" ht="30" x14ac:dyDescent="0.25">
      <c r="A21" s="87" t="s">
        <v>154</v>
      </c>
      <c r="B21" s="90" t="s">
        <v>42</v>
      </c>
      <c r="C21" s="86" t="s">
        <v>40</v>
      </c>
      <c r="D21" s="90">
        <f t="shared" si="0"/>
        <v>16.04</v>
      </c>
      <c r="E21" s="90">
        <v>16.04</v>
      </c>
    </row>
    <row r="22" spans="1:5" s="43" customFormat="1" ht="28.5" x14ac:dyDescent="0.2">
      <c r="A22" s="92" t="s">
        <v>155</v>
      </c>
      <c r="B22" s="93"/>
      <c r="C22" s="93"/>
      <c r="D22" s="93"/>
      <c r="E22" s="93"/>
    </row>
    <row r="23" spans="1:5" x14ac:dyDescent="0.25">
      <c r="A23" s="87" t="s">
        <v>156</v>
      </c>
      <c r="B23" s="90">
        <v>1</v>
      </c>
      <c r="C23" s="86" t="s">
        <v>71</v>
      </c>
      <c r="D23" s="90">
        <f>E23/B23</f>
        <v>4568.75</v>
      </c>
      <c r="E23" s="90">
        <v>4568.75</v>
      </c>
    </row>
    <row r="24" spans="1:5" ht="30" x14ac:dyDescent="0.25">
      <c r="A24" s="87" t="s">
        <v>127</v>
      </c>
      <c r="B24" s="90">
        <v>9.8000000000000004E-2</v>
      </c>
      <c r="C24" s="86" t="s">
        <v>107</v>
      </c>
      <c r="D24" s="90">
        <f t="shared" ref="D24:D74" si="1">E24/B24</f>
        <v>21513.367346938776</v>
      </c>
      <c r="E24" s="90">
        <v>2108.31</v>
      </c>
    </row>
    <row r="25" spans="1:5" ht="30" x14ac:dyDescent="0.25">
      <c r="A25" s="87" t="s">
        <v>128</v>
      </c>
      <c r="B25" s="90">
        <v>2</v>
      </c>
      <c r="C25" s="86" t="s">
        <v>71</v>
      </c>
      <c r="D25" s="90">
        <f t="shared" si="1"/>
        <v>303.72000000000003</v>
      </c>
      <c r="E25" s="90">
        <v>607.44000000000005</v>
      </c>
    </row>
    <row r="26" spans="1:5" x14ac:dyDescent="0.25">
      <c r="A26" s="87" t="s">
        <v>157</v>
      </c>
      <c r="B26" s="90">
        <v>1</v>
      </c>
      <c r="C26" s="86" t="s">
        <v>71</v>
      </c>
      <c r="D26" s="90">
        <f t="shared" si="1"/>
        <v>901.45</v>
      </c>
      <c r="E26" s="90">
        <v>901.45</v>
      </c>
    </row>
    <row r="27" spans="1:5" ht="45" x14ac:dyDescent="0.25">
      <c r="A27" s="87" t="s">
        <v>158</v>
      </c>
      <c r="B27" s="90">
        <v>1</v>
      </c>
      <c r="C27" s="86" t="s">
        <v>119</v>
      </c>
      <c r="D27" s="90">
        <f t="shared" si="1"/>
        <v>1727.92</v>
      </c>
      <c r="E27" s="90">
        <v>1727.92</v>
      </c>
    </row>
    <row r="28" spans="1:5" x14ac:dyDescent="0.25">
      <c r="A28" s="87" t="s">
        <v>56</v>
      </c>
      <c r="B28" s="90">
        <v>2</v>
      </c>
      <c r="C28" s="86" t="s">
        <v>57</v>
      </c>
      <c r="D28" s="90">
        <f t="shared" si="1"/>
        <v>90.974999999999994</v>
      </c>
      <c r="E28" s="90">
        <v>181.95</v>
      </c>
    </row>
    <row r="29" spans="1:5" x14ac:dyDescent="0.25">
      <c r="A29" s="87" t="s">
        <v>58</v>
      </c>
      <c r="B29" s="90">
        <v>1</v>
      </c>
      <c r="C29" s="86" t="s">
        <v>59</v>
      </c>
      <c r="D29" s="90">
        <f t="shared" si="1"/>
        <v>907.5</v>
      </c>
      <c r="E29" s="90">
        <v>907.5</v>
      </c>
    </row>
    <row r="30" spans="1:5" x14ac:dyDescent="0.25">
      <c r="A30" s="87" t="s">
        <v>159</v>
      </c>
      <c r="B30" s="90">
        <v>1</v>
      </c>
      <c r="C30" s="86" t="s">
        <v>71</v>
      </c>
      <c r="D30" s="90">
        <f t="shared" si="1"/>
        <v>150.94</v>
      </c>
      <c r="E30" s="90">
        <v>150.94</v>
      </c>
    </row>
    <row r="31" spans="1:5" ht="30" x14ac:dyDescent="0.25">
      <c r="A31" s="87" t="s">
        <v>110</v>
      </c>
      <c r="B31" s="90">
        <v>0.2</v>
      </c>
      <c r="C31" s="86" t="s">
        <v>62</v>
      </c>
      <c r="D31" s="90">
        <f t="shared" si="1"/>
        <v>1791.3</v>
      </c>
      <c r="E31" s="90">
        <v>358.26</v>
      </c>
    </row>
    <row r="32" spans="1:5" ht="30" x14ac:dyDescent="0.25">
      <c r="A32" s="87" t="s">
        <v>63</v>
      </c>
      <c r="B32" s="90">
        <v>0.06</v>
      </c>
      <c r="C32" s="86" t="s">
        <v>64</v>
      </c>
      <c r="D32" s="90">
        <f t="shared" si="1"/>
        <v>27279.833333333332</v>
      </c>
      <c r="E32" s="90">
        <v>1636.79</v>
      </c>
    </row>
    <row r="33" spans="1:5" ht="30" x14ac:dyDescent="0.25">
      <c r="A33" s="87" t="s">
        <v>65</v>
      </c>
      <c r="B33" s="90">
        <v>1.161</v>
      </c>
      <c r="C33" s="86" t="s">
        <v>62</v>
      </c>
      <c r="D33" s="90">
        <f t="shared" si="1"/>
        <v>1804.341085271318</v>
      </c>
      <c r="E33" s="90">
        <v>2094.84</v>
      </c>
    </row>
    <row r="34" spans="1:5" ht="30" x14ac:dyDescent="0.25">
      <c r="A34" s="87" t="s">
        <v>66</v>
      </c>
      <c r="B34" s="90">
        <v>1</v>
      </c>
      <c r="C34" s="86" t="s">
        <v>59</v>
      </c>
      <c r="D34" s="90">
        <f t="shared" si="1"/>
        <v>549.39</v>
      </c>
      <c r="E34" s="90">
        <v>549.39</v>
      </c>
    </row>
    <row r="35" spans="1:5" x14ac:dyDescent="0.25">
      <c r="A35" s="87" t="s">
        <v>160</v>
      </c>
      <c r="B35" s="90">
        <v>5.5E-2</v>
      </c>
      <c r="C35" s="86" t="s">
        <v>61</v>
      </c>
      <c r="D35" s="90">
        <f t="shared" si="1"/>
        <v>15834.727272727272</v>
      </c>
      <c r="E35" s="90">
        <v>870.91</v>
      </c>
    </row>
    <row r="36" spans="1:5" ht="30" x14ac:dyDescent="0.25">
      <c r="A36" s="87" t="s">
        <v>67</v>
      </c>
      <c r="B36" s="90">
        <v>4</v>
      </c>
      <c r="C36" s="86" t="s">
        <v>68</v>
      </c>
      <c r="D36" s="90">
        <f t="shared" si="1"/>
        <v>225.345</v>
      </c>
      <c r="E36" s="90">
        <v>901.38</v>
      </c>
    </row>
    <row r="37" spans="1:5" x14ac:dyDescent="0.25">
      <c r="A37" s="87" t="s">
        <v>69</v>
      </c>
      <c r="B37" s="90">
        <v>1</v>
      </c>
      <c r="C37" s="86" t="s">
        <v>57</v>
      </c>
      <c r="D37" s="90">
        <f t="shared" si="1"/>
        <v>73.400000000000006</v>
      </c>
      <c r="E37" s="90">
        <v>73.400000000000006</v>
      </c>
    </row>
    <row r="38" spans="1:5" x14ac:dyDescent="0.25">
      <c r="A38" s="87" t="s">
        <v>161</v>
      </c>
      <c r="B38" s="90">
        <v>1</v>
      </c>
      <c r="C38" s="86" t="s">
        <v>71</v>
      </c>
      <c r="D38" s="90">
        <f t="shared" si="1"/>
        <v>4440.0600000000004</v>
      </c>
      <c r="E38" s="90">
        <v>4440.0600000000004</v>
      </c>
    </row>
    <row r="39" spans="1:5" x14ac:dyDescent="0.25">
      <c r="A39" s="87" t="s">
        <v>72</v>
      </c>
      <c r="B39" s="90">
        <v>1</v>
      </c>
      <c r="C39" s="86" t="s">
        <v>59</v>
      </c>
      <c r="D39" s="90">
        <f t="shared" si="1"/>
        <v>2989.28</v>
      </c>
      <c r="E39" s="90">
        <v>2989.28</v>
      </c>
    </row>
    <row r="40" spans="1:5" ht="30" x14ac:dyDescent="0.25">
      <c r="A40" s="87" t="s">
        <v>74</v>
      </c>
      <c r="B40" s="90">
        <v>1</v>
      </c>
      <c r="C40" s="86" t="s">
        <v>75</v>
      </c>
      <c r="D40" s="90">
        <f t="shared" si="1"/>
        <v>1174.1099999999999</v>
      </c>
      <c r="E40" s="90">
        <v>1174.1099999999999</v>
      </c>
    </row>
    <row r="41" spans="1:5" ht="30" x14ac:dyDescent="0.25">
      <c r="A41" s="87" t="s">
        <v>162</v>
      </c>
      <c r="B41" s="90">
        <v>1</v>
      </c>
      <c r="C41" s="86" t="s">
        <v>75</v>
      </c>
      <c r="D41" s="90">
        <f t="shared" si="1"/>
        <v>604.44000000000005</v>
      </c>
      <c r="E41" s="90">
        <v>604.44000000000005</v>
      </c>
    </row>
    <row r="42" spans="1:5" x14ac:dyDescent="0.25">
      <c r="A42" s="87" t="s">
        <v>76</v>
      </c>
      <c r="B42" s="90">
        <v>32</v>
      </c>
      <c r="C42" s="86" t="s">
        <v>75</v>
      </c>
      <c r="D42" s="90">
        <f t="shared" si="1"/>
        <v>271.2603125</v>
      </c>
      <c r="E42" s="90">
        <v>8680.33</v>
      </c>
    </row>
    <row r="43" spans="1:5" s="43" customFormat="1" ht="28.5" x14ac:dyDescent="0.2">
      <c r="A43" s="92" t="s">
        <v>163</v>
      </c>
      <c r="B43" s="93"/>
      <c r="C43" s="93"/>
      <c r="D43" s="90"/>
      <c r="E43" s="93"/>
    </row>
    <row r="44" spans="1:5" x14ac:dyDescent="0.25">
      <c r="A44" s="87" t="s">
        <v>164</v>
      </c>
      <c r="B44" s="90">
        <v>1.9E-2</v>
      </c>
      <c r="C44" s="86" t="s">
        <v>45</v>
      </c>
      <c r="D44" s="90">
        <f t="shared" si="1"/>
        <v>6392.105263157895</v>
      </c>
      <c r="E44" s="90">
        <v>121.45</v>
      </c>
    </row>
    <row r="45" spans="1:5" x14ac:dyDescent="0.25">
      <c r="A45" s="87" t="s">
        <v>165</v>
      </c>
      <c r="B45" s="90">
        <v>1</v>
      </c>
      <c r="C45" s="86" t="s">
        <v>71</v>
      </c>
      <c r="D45" s="90">
        <f t="shared" si="1"/>
        <v>4684.13</v>
      </c>
      <c r="E45" s="90">
        <v>4684.13</v>
      </c>
    </row>
    <row r="46" spans="1:5" x14ac:dyDescent="0.25">
      <c r="A46" s="87" t="s">
        <v>166</v>
      </c>
      <c r="B46" s="90">
        <v>8.0000000000000002E-3</v>
      </c>
      <c r="C46" s="86" t="s">
        <v>44</v>
      </c>
      <c r="D46" s="90">
        <f t="shared" si="1"/>
        <v>24138.75</v>
      </c>
      <c r="E46" s="90">
        <v>193.11</v>
      </c>
    </row>
    <row r="47" spans="1:5" ht="30" x14ac:dyDescent="0.25">
      <c r="A47" s="87" t="s">
        <v>167</v>
      </c>
      <c r="B47" s="90">
        <v>1.9E-2</v>
      </c>
      <c r="C47" s="86" t="s">
        <v>45</v>
      </c>
      <c r="D47" s="90">
        <f t="shared" si="1"/>
        <v>11229.473684210527</v>
      </c>
      <c r="E47" s="90">
        <v>213.36</v>
      </c>
    </row>
    <row r="48" spans="1:5" ht="30" x14ac:dyDescent="0.25">
      <c r="A48" s="87" t="s">
        <v>168</v>
      </c>
      <c r="B48" s="90">
        <v>5.0000000000000001E-3</v>
      </c>
      <c r="C48" s="86" t="s">
        <v>45</v>
      </c>
      <c r="D48" s="90">
        <f t="shared" si="1"/>
        <v>30712</v>
      </c>
      <c r="E48" s="90">
        <v>153.56</v>
      </c>
    </row>
    <row r="49" spans="1:5" x14ac:dyDescent="0.25">
      <c r="A49" s="87" t="s">
        <v>169</v>
      </c>
      <c r="B49" s="90">
        <v>1E-3</v>
      </c>
      <c r="C49" s="86" t="s">
        <v>170</v>
      </c>
      <c r="D49" s="90">
        <f t="shared" si="1"/>
        <v>710900</v>
      </c>
      <c r="E49" s="90">
        <v>710.9</v>
      </c>
    </row>
    <row r="50" spans="1:5" x14ac:dyDescent="0.25">
      <c r="A50" s="87" t="s">
        <v>171</v>
      </c>
      <c r="B50" s="90">
        <v>5.3999999999999999E-2</v>
      </c>
      <c r="C50" s="86" t="s">
        <v>107</v>
      </c>
      <c r="D50" s="90">
        <f t="shared" si="1"/>
        <v>4933.8888888888887</v>
      </c>
      <c r="E50" s="90">
        <v>266.43</v>
      </c>
    </row>
    <row r="51" spans="1:5" x14ac:dyDescent="0.25">
      <c r="A51" s="87" t="s">
        <v>172</v>
      </c>
      <c r="B51" s="90">
        <v>1.9E-2</v>
      </c>
      <c r="C51" s="86" t="s">
        <v>45</v>
      </c>
      <c r="D51" s="90">
        <f t="shared" si="1"/>
        <v>65201.052631578947</v>
      </c>
      <c r="E51" s="90">
        <v>1238.82</v>
      </c>
    </row>
    <row r="52" spans="1:5" ht="30" x14ac:dyDescent="0.25">
      <c r="A52" s="87" t="s">
        <v>132</v>
      </c>
      <c r="B52" s="90">
        <v>1</v>
      </c>
      <c r="C52" s="86" t="s">
        <v>71</v>
      </c>
      <c r="D52" s="90">
        <f t="shared" si="1"/>
        <v>399.8</v>
      </c>
      <c r="E52" s="90">
        <v>399.8</v>
      </c>
    </row>
    <row r="53" spans="1:5" x14ac:dyDescent="0.25">
      <c r="A53" s="87" t="s">
        <v>173</v>
      </c>
      <c r="B53" s="90">
        <v>0.13600000000000001</v>
      </c>
      <c r="C53" s="86" t="s">
        <v>73</v>
      </c>
      <c r="D53" s="90">
        <f t="shared" si="1"/>
        <v>16558.970588235294</v>
      </c>
      <c r="E53" s="90">
        <v>2252.02</v>
      </c>
    </row>
    <row r="54" spans="1:5" ht="30" x14ac:dyDescent="0.25">
      <c r="A54" s="87" t="s">
        <v>174</v>
      </c>
      <c r="B54" s="90">
        <v>1.9E-2</v>
      </c>
      <c r="C54" s="86" t="s">
        <v>45</v>
      </c>
      <c r="D54" s="90">
        <f t="shared" si="1"/>
        <v>96262.631578947374</v>
      </c>
      <c r="E54" s="90">
        <v>1828.99</v>
      </c>
    </row>
    <row r="55" spans="1:5" ht="30" x14ac:dyDescent="0.25">
      <c r="A55" s="87" t="s">
        <v>175</v>
      </c>
      <c r="B55" s="90">
        <v>0.12</v>
      </c>
      <c r="C55" s="86" t="s">
        <v>176</v>
      </c>
      <c r="D55" s="90">
        <f t="shared" si="1"/>
        <v>2749.7500000000005</v>
      </c>
      <c r="E55" s="90">
        <v>329.97</v>
      </c>
    </row>
    <row r="56" spans="1:5" x14ac:dyDescent="0.25">
      <c r="A56" s="87" t="s">
        <v>177</v>
      </c>
      <c r="B56" s="90">
        <v>0.01</v>
      </c>
      <c r="C56" s="86" t="s">
        <v>48</v>
      </c>
      <c r="D56" s="90">
        <f t="shared" si="1"/>
        <v>50175</v>
      </c>
      <c r="E56" s="90">
        <v>501.75</v>
      </c>
    </row>
    <row r="57" spans="1:5" x14ac:dyDescent="0.25">
      <c r="A57" s="87" t="s">
        <v>178</v>
      </c>
      <c r="B57" s="90">
        <v>0.01</v>
      </c>
      <c r="C57" s="86" t="s">
        <v>48</v>
      </c>
      <c r="D57" s="90">
        <f t="shared" si="1"/>
        <v>39632</v>
      </c>
      <c r="E57" s="90">
        <v>396.32</v>
      </c>
    </row>
    <row r="58" spans="1:5" x14ac:dyDescent="0.25">
      <c r="A58" s="87" t="s">
        <v>179</v>
      </c>
      <c r="B58" s="90">
        <v>0.1</v>
      </c>
      <c r="C58" s="86" t="s">
        <v>45</v>
      </c>
      <c r="D58" s="90">
        <f t="shared" si="1"/>
        <v>21137.699999999997</v>
      </c>
      <c r="E58" s="90">
        <v>2113.77</v>
      </c>
    </row>
    <row r="59" spans="1:5" ht="30" x14ac:dyDescent="0.25">
      <c r="A59" s="87" t="s">
        <v>180</v>
      </c>
      <c r="B59" s="90">
        <v>1</v>
      </c>
      <c r="C59" s="86" t="s">
        <v>181</v>
      </c>
      <c r="D59" s="90">
        <f t="shared" si="1"/>
        <v>3104.57</v>
      </c>
      <c r="E59" s="90">
        <v>3104.57</v>
      </c>
    </row>
    <row r="60" spans="1:5" x14ac:dyDescent="0.25">
      <c r="A60" s="87" t="s">
        <v>182</v>
      </c>
      <c r="B60" s="90">
        <v>0.77</v>
      </c>
      <c r="C60" s="86" t="s">
        <v>83</v>
      </c>
      <c r="D60" s="90">
        <f t="shared" si="1"/>
        <v>2166.4155844155844</v>
      </c>
      <c r="E60" s="90">
        <v>1668.14</v>
      </c>
    </row>
    <row r="61" spans="1:5" ht="30" x14ac:dyDescent="0.25">
      <c r="A61" s="87" t="s">
        <v>183</v>
      </c>
      <c r="B61" s="90">
        <v>3.5999999999999997E-2</v>
      </c>
      <c r="C61" s="86" t="s">
        <v>184</v>
      </c>
      <c r="D61" s="90">
        <f t="shared" si="1"/>
        <v>12878.055555555557</v>
      </c>
      <c r="E61" s="90">
        <v>463.61</v>
      </c>
    </row>
    <row r="62" spans="1:5" x14ac:dyDescent="0.25">
      <c r="A62" s="87" t="s">
        <v>185</v>
      </c>
      <c r="B62" s="90">
        <v>0.5</v>
      </c>
      <c r="C62" s="86" t="s">
        <v>186</v>
      </c>
      <c r="D62" s="90">
        <f t="shared" si="1"/>
        <v>1813.9</v>
      </c>
      <c r="E62" s="90">
        <v>906.95</v>
      </c>
    </row>
    <row r="63" spans="1:5" ht="30" x14ac:dyDescent="0.25">
      <c r="A63" s="87" t="s">
        <v>187</v>
      </c>
      <c r="B63" s="90">
        <v>0.17</v>
      </c>
      <c r="C63" s="86" t="s">
        <v>62</v>
      </c>
      <c r="D63" s="90">
        <f t="shared" si="1"/>
        <v>1833.7058823529412</v>
      </c>
      <c r="E63" s="90">
        <v>311.73</v>
      </c>
    </row>
    <row r="64" spans="1:5" ht="30" x14ac:dyDescent="0.25">
      <c r="A64" s="87" t="s">
        <v>188</v>
      </c>
      <c r="B64" s="90">
        <v>0.58099999999999996</v>
      </c>
      <c r="C64" s="86" t="s">
        <v>62</v>
      </c>
      <c r="D64" s="90">
        <f t="shared" si="1"/>
        <v>1814.0275387263341</v>
      </c>
      <c r="E64" s="90">
        <v>1053.95</v>
      </c>
    </row>
    <row r="65" spans="1:5" ht="30" x14ac:dyDescent="0.25">
      <c r="A65" s="87" t="s">
        <v>78</v>
      </c>
      <c r="B65" s="90">
        <v>0.58099999999999996</v>
      </c>
      <c r="C65" s="86" t="s">
        <v>62</v>
      </c>
      <c r="D65" s="90">
        <f t="shared" si="1"/>
        <v>1842.7194492254732</v>
      </c>
      <c r="E65" s="90">
        <v>1070.6199999999999</v>
      </c>
    </row>
    <row r="66" spans="1:5" ht="30" x14ac:dyDescent="0.25">
      <c r="A66" s="87" t="s">
        <v>189</v>
      </c>
      <c r="B66" s="90">
        <v>48.5</v>
      </c>
      <c r="C66" s="86" t="s">
        <v>190</v>
      </c>
      <c r="D66" s="90">
        <f t="shared" si="1"/>
        <v>58.781443298969073</v>
      </c>
      <c r="E66" s="90">
        <v>2850.9</v>
      </c>
    </row>
    <row r="67" spans="1:5" ht="30" x14ac:dyDescent="0.25">
      <c r="A67" s="87" t="s">
        <v>191</v>
      </c>
      <c r="B67" s="90">
        <v>36</v>
      </c>
      <c r="C67" s="86" t="s">
        <v>190</v>
      </c>
      <c r="D67" s="90">
        <f t="shared" si="1"/>
        <v>89.281666666666666</v>
      </c>
      <c r="E67" s="90">
        <v>3214.14</v>
      </c>
    </row>
    <row r="68" spans="1:5" ht="30" x14ac:dyDescent="0.25">
      <c r="A68" s="87" t="s">
        <v>192</v>
      </c>
      <c r="B68" s="90">
        <v>24</v>
      </c>
      <c r="C68" s="86" t="s">
        <v>112</v>
      </c>
      <c r="D68" s="90">
        <f t="shared" si="1"/>
        <v>101.39833333333333</v>
      </c>
      <c r="E68" s="90">
        <v>2433.56</v>
      </c>
    </row>
    <row r="69" spans="1:5" ht="30" x14ac:dyDescent="0.25">
      <c r="A69" s="87" t="s">
        <v>81</v>
      </c>
      <c r="B69" s="90" t="s">
        <v>213</v>
      </c>
      <c r="C69" s="86" t="s">
        <v>62</v>
      </c>
      <c r="D69" s="90">
        <f>E69</f>
        <v>1136.48</v>
      </c>
      <c r="E69" s="90">
        <v>1136.48</v>
      </c>
    </row>
    <row r="70" spans="1:5" x14ac:dyDescent="0.25">
      <c r="A70" s="87" t="s">
        <v>193</v>
      </c>
      <c r="B70" s="90">
        <v>5</v>
      </c>
      <c r="C70" s="86" t="s">
        <v>194</v>
      </c>
      <c r="D70" s="90">
        <f t="shared" si="1"/>
        <v>228.34399999999999</v>
      </c>
      <c r="E70" s="90">
        <v>1141.72</v>
      </c>
    </row>
    <row r="71" spans="1:5" ht="30" x14ac:dyDescent="0.25">
      <c r="A71" s="87" t="s">
        <v>125</v>
      </c>
      <c r="B71" s="90">
        <v>0.03</v>
      </c>
      <c r="C71" s="86" t="s">
        <v>84</v>
      </c>
      <c r="D71" s="90">
        <f t="shared" si="1"/>
        <v>21302</v>
      </c>
      <c r="E71" s="90">
        <v>639.05999999999995</v>
      </c>
    </row>
    <row r="72" spans="1:5" ht="30" x14ac:dyDescent="0.25">
      <c r="A72" s="87" t="s">
        <v>126</v>
      </c>
      <c r="B72" s="90">
        <v>6.3E-2</v>
      </c>
      <c r="C72" s="86" t="s">
        <v>84</v>
      </c>
      <c r="D72" s="90">
        <f t="shared" si="1"/>
        <v>30205.079365079368</v>
      </c>
      <c r="E72" s="90">
        <v>1902.92</v>
      </c>
    </row>
    <row r="73" spans="1:5" ht="30" x14ac:dyDescent="0.25">
      <c r="A73" s="87" t="s">
        <v>195</v>
      </c>
      <c r="B73" s="90">
        <v>2E-3</v>
      </c>
      <c r="C73" s="86" t="s">
        <v>45</v>
      </c>
      <c r="D73" s="90">
        <f t="shared" si="1"/>
        <v>133860</v>
      </c>
      <c r="E73" s="90">
        <v>267.72000000000003</v>
      </c>
    </row>
    <row r="74" spans="1:5" ht="30" x14ac:dyDescent="0.25">
      <c r="A74" s="87" t="s">
        <v>196</v>
      </c>
      <c r="B74" s="90">
        <v>0.02</v>
      </c>
      <c r="C74" s="86" t="s">
        <v>48</v>
      </c>
      <c r="D74" s="90">
        <f t="shared" si="1"/>
        <v>46457</v>
      </c>
      <c r="E74" s="90">
        <v>929.14</v>
      </c>
    </row>
    <row r="75" spans="1:5" s="43" customFormat="1" ht="28.5" x14ac:dyDescent="0.2">
      <c r="A75" s="92" t="s">
        <v>52</v>
      </c>
      <c r="B75" s="93"/>
      <c r="C75" s="93"/>
      <c r="D75" s="93"/>
      <c r="E75" s="93"/>
    </row>
    <row r="76" spans="1:5" ht="30" x14ac:dyDescent="0.25">
      <c r="A76" s="87" t="s">
        <v>53</v>
      </c>
      <c r="B76" s="90" t="s">
        <v>214</v>
      </c>
      <c r="C76" s="86" t="s">
        <v>40</v>
      </c>
      <c r="D76" s="90">
        <f>E76</f>
        <v>2916.47</v>
      </c>
      <c r="E76" s="90">
        <v>2916.47</v>
      </c>
    </row>
    <row r="77" spans="1:5" s="43" customFormat="1" x14ac:dyDescent="0.2">
      <c r="A77" s="92" t="s">
        <v>197</v>
      </c>
      <c r="B77" s="93"/>
      <c r="C77" s="93"/>
      <c r="D77" s="90"/>
      <c r="E77" s="93"/>
    </row>
    <row r="78" spans="1:5" x14ac:dyDescent="0.25">
      <c r="A78" s="87" t="s">
        <v>198</v>
      </c>
      <c r="B78" s="90" t="s">
        <v>214</v>
      </c>
      <c r="C78" s="86" t="s">
        <v>40</v>
      </c>
      <c r="D78" s="90">
        <f t="shared" ref="D78:D85" si="2">E78</f>
        <v>11720</v>
      </c>
      <c r="E78" s="90">
        <v>11720</v>
      </c>
    </row>
    <row r="79" spans="1:5" x14ac:dyDescent="0.25">
      <c r="A79" s="87" t="s">
        <v>199</v>
      </c>
      <c r="B79" s="90" t="s">
        <v>214</v>
      </c>
      <c r="C79" s="86" t="s">
        <v>40</v>
      </c>
      <c r="D79" s="90">
        <f t="shared" si="2"/>
        <v>5400</v>
      </c>
      <c r="E79" s="90">
        <v>5400</v>
      </c>
    </row>
    <row r="80" spans="1:5" s="43" customFormat="1" ht="28.5" x14ac:dyDescent="0.2">
      <c r="A80" s="92" t="s">
        <v>200</v>
      </c>
      <c r="B80" s="93"/>
      <c r="C80" s="93"/>
      <c r="D80" s="90"/>
      <c r="E80" s="93"/>
    </row>
    <row r="81" spans="1:5" x14ac:dyDescent="0.25">
      <c r="A81" s="87" t="s">
        <v>201</v>
      </c>
      <c r="B81" s="90" t="s">
        <v>42</v>
      </c>
      <c r="C81" s="86" t="s">
        <v>40</v>
      </c>
      <c r="D81" s="90">
        <f t="shared" si="2"/>
        <v>844.46</v>
      </c>
      <c r="E81" s="90">
        <v>844.46</v>
      </c>
    </row>
    <row r="82" spans="1:5" s="43" customFormat="1" x14ac:dyDescent="0.2">
      <c r="A82" s="92" t="s">
        <v>202</v>
      </c>
      <c r="B82" s="93"/>
      <c r="C82" s="93"/>
      <c r="D82" s="90"/>
      <c r="E82" s="93"/>
    </row>
    <row r="83" spans="1:5" x14ac:dyDescent="0.25">
      <c r="A83" s="87" t="s">
        <v>203</v>
      </c>
      <c r="B83" s="90" t="s">
        <v>54</v>
      </c>
      <c r="C83" s="86" t="s">
        <v>71</v>
      </c>
      <c r="D83" s="90">
        <f t="shared" si="2"/>
        <v>4956</v>
      </c>
      <c r="E83" s="90">
        <v>4956</v>
      </c>
    </row>
    <row r="84" spans="1:5" x14ac:dyDescent="0.25">
      <c r="A84" s="87" t="s">
        <v>204</v>
      </c>
      <c r="B84" s="90" t="s">
        <v>54</v>
      </c>
      <c r="C84" s="86" t="s">
        <v>71</v>
      </c>
      <c r="D84" s="90">
        <f t="shared" si="2"/>
        <v>36880.43</v>
      </c>
      <c r="E84" s="90">
        <v>36880.43</v>
      </c>
    </row>
    <row r="85" spans="1:5" x14ac:dyDescent="0.25">
      <c r="A85" s="87" t="s">
        <v>205</v>
      </c>
      <c r="B85" s="90" t="s">
        <v>54</v>
      </c>
      <c r="C85" s="86" t="s">
        <v>71</v>
      </c>
      <c r="D85" s="90">
        <f t="shared" si="2"/>
        <v>4224.24</v>
      </c>
      <c r="E85" s="90">
        <v>4224.24</v>
      </c>
    </row>
    <row r="86" spans="1:5" s="52" customFormat="1" x14ac:dyDescent="0.25">
      <c r="A86" s="75" t="s">
        <v>93</v>
      </c>
      <c r="B86" s="51"/>
      <c r="C86" s="51"/>
      <c r="D86" s="51"/>
      <c r="E86" s="51"/>
    </row>
    <row r="87" spans="1:5" s="52" customFormat="1" x14ac:dyDescent="0.25">
      <c r="A87" s="76" t="s">
        <v>94</v>
      </c>
      <c r="B87" s="51" t="s">
        <v>39</v>
      </c>
      <c r="C87" s="51" t="s">
        <v>40</v>
      </c>
      <c r="D87" s="51">
        <f>E87</f>
        <v>18057.373999999996</v>
      </c>
      <c r="E87" s="51">
        <f>SUM(E17:E85)*10%</f>
        <v>18057.373999999996</v>
      </c>
    </row>
    <row r="88" spans="1:5" s="43" customFormat="1" ht="14.25" x14ac:dyDescent="0.2">
      <c r="A88" s="94" t="s">
        <v>95</v>
      </c>
      <c r="B88" s="95"/>
      <c r="C88" s="96"/>
      <c r="D88" s="97"/>
      <c r="E88" s="95">
        <f>SUM(E17:E87)</f>
        <v>198631.11399999994</v>
      </c>
    </row>
    <row r="91" spans="1:5" ht="39.75" customHeight="1" x14ac:dyDescent="0.25">
      <c r="A91" s="173" t="s">
        <v>215</v>
      </c>
      <c r="B91" s="173"/>
      <c r="C91" s="173"/>
      <c r="D91" s="173"/>
      <c r="E91" s="173"/>
    </row>
    <row r="92" spans="1:5" ht="27.75" customHeight="1" x14ac:dyDescent="0.25">
      <c r="A92" s="173" t="s">
        <v>206</v>
      </c>
      <c r="B92" s="173"/>
      <c r="C92" s="173"/>
      <c r="D92" s="173"/>
      <c r="E92" s="173"/>
    </row>
    <row r="93" spans="1:5" ht="24" customHeight="1" x14ac:dyDescent="0.25">
      <c r="A93" s="173" t="s">
        <v>207</v>
      </c>
      <c r="B93" s="173"/>
      <c r="C93" s="173"/>
      <c r="D93" s="173"/>
      <c r="E93" s="173"/>
    </row>
    <row r="94" spans="1:5" ht="30.75" customHeight="1" x14ac:dyDescent="0.25">
      <c r="A94" s="173" t="s">
        <v>208</v>
      </c>
      <c r="B94" s="173"/>
      <c r="C94" s="173"/>
      <c r="D94" s="173"/>
      <c r="E94" s="173"/>
    </row>
    <row r="96" spans="1:5" ht="24.75" customHeight="1" x14ac:dyDescent="0.25"/>
    <row r="97" spans="1:4" ht="18.75" customHeight="1" x14ac:dyDescent="0.25">
      <c r="A97" s="83" t="s">
        <v>209</v>
      </c>
    </row>
    <row r="98" spans="1:4" ht="15.75" customHeight="1" x14ac:dyDescent="0.25">
      <c r="A98" s="84" t="s">
        <v>216</v>
      </c>
    </row>
    <row r="99" spans="1:4" ht="10.5" customHeight="1" x14ac:dyDescent="0.25">
      <c r="B99" s="82"/>
      <c r="D99" s="82" t="s">
        <v>103</v>
      </c>
    </row>
    <row r="101" spans="1:4" x14ac:dyDescent="0.25">
      <c r="A101" s="83" t="s">
        <v>210</v>
      </c>
    </row>
    <row r="102" spans="1:4" ht="10.5" customHeight="1" x14ac:dyDescent="0.25">
      <c r="B102" s="82"/>
      <c r="D102" s="82" t="s">
        <v>103</v>
      </c>
    </row>
    <row r="103" spans="1:4" ht="11.25" customHeight="1" x14ac:dyDescent="0.25"/>
  </sheetData>
  <mergeCells count="10">
    <mergeCell ref="A94:E94"/>
    <mergeCell ref="A91:E91"/>
    <mergeCell ref="A92:E92"/>
    <mergeCell ref="A93:E93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6" t="s">
        <v>219</v>
      </c>
      <c r="B1" s="156"/>
      <c r="C1" s="156"/>
      <c r="D1" s="156"/>
      <c r="E1" s="156"/>
      <c r="F1" s="156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220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7" t="s">
        <v>1</v>
      </c>
      <c r="B5" s="157"/>
      <c r="C5" s="157"/>
      <c r="D5" s="157"/>
      <c r="E5" s="157"/>
      <c r="F5" s="157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0" t="s">
        <v>2</v>
      </c>
      <c r="B6" s="71">
        <v>2</v>
      </c>
      <c r="C6" s="70" t="s">
        <v>3</v>
      </c>
      <c r="D6" s="98">
        <v>714.6</v>
      </c>
      <c r="E6" s="70" t="s">
        <v>4</v>
      </c>
      <c r="F6" s="73">
        <v>689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58"/>
      <c r="R6" s="159"/>
      <c r="S6" s="14"/>
    </row>
    <row r="7" spans="1:19" s="17" customFormat="1" ht="32.25" customHeight="1" x14ac:dyDescent="0.25">
      <c r="A7" s="70" t="s">
        <v>5</v>
      </c>
      <c r="B7" s="71">
        <v>2</v>
      </c>
      <c r="C7" s="70" t="s">
        <v>6</v>
      </c>
      <c r="D7" s="98">
        <v>0</v>
      </c>
      <c r="E7" s="70" t="s">
        <v>7</v>
      </c>
      <c r="F7" s="73">
        <v>442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58"/>
      <c r="R7" s="160"/>
      <c r="S7" s="16"/>
    </row>
    <row r="8" spans="1:19" s="17" customFormat="1" ht="44.25" customHeight="1" x14ac:dyDescent="0.25">
      <c r="A8" s="100" t="s">
        <v>8</v>
      </c>
      <c r="B8" s="71">
        <v>12</v>
      </c>
      <c r="C8" s="70" t="s">
        <v>9</v>
      </c>
      <c r="D8" s="73">
        <v>67.099999999999994</v>
      </c>
      <c r="E8" s="70" t="s">
        <v>10</v>
      </c>
      <c r="F8" s="73">
        <v>72.37</v>
      </c>
      <c r="G8" s="6"/>
      <c r="H8" s="8"/>
      <c r="I8" s="9"/>
      <c r="J8" s="10"/>
      <c r="K8" s="99"/>
      <c r="L8" s="12"/>
      <c r="M8" s="12"/>
      <c r="N8" s="12"/>
      <c r="O8" s="12"/>
      <c r="P8" s="13"/>
      <c r="Q8" s="158"/>
      <c r="R8" s="159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99"/>
      <c r="L9" s="12"/>
      <c r="M9" s="12"/>
      <c r="N9" s="12"/>
      <c r="O9" s="12"/>
      <c r="P9" s="6"/>
      <c r="Q9" s="99"/>
      <c r="R9" s="100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10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61" t="s">
        <v>11</v>
      </c>
      <c r="B11" s="162"/>
      <c r="C11" s="162"/>
      <c r="D11" s="162"/>
      <c r="E11" s="163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67" customFormat="1" ht="30" customHeight="1" x14ac:dyDescent="0.25">
      <c r="A12" s="149" t="s">
        <v>13</v>
      </c>
      <c r="B12" s="150"/>
      <c r="C12" s="150"/>
      <c r="D12" s="150"/>
      <c r="E12" s="151"/>
      <c r="F12" s="65">
        <v>-98057.108999999968</v>
      </c>
      <c r="G12" s="66"/>
    </row>
    <row r="13" spans="1:19" s="67" customFormat="1" ht="30" customHeight="1" x14ac:dyDescent="0.25">
      <c r="A13" s="149" t="s">
        <v>14</v>
      </c>
      <c r="B13" s="150"/>
      <c r="C13" s="150"/>
      <c r="D13" s="150"/>
      <c r="E13" s="151"/>
      <c r="F13" s="65">
        <v>40096.390000000014</v>
      </c>
    </row>
    <row r="14" spans="1:19" s="67" customFormat="1" ht="30" customHeight="1" x14ac:dyDescent="0.25">
      <c r="A14" s="149" t="s">
        <v>15</v>
      </c>
      <c r="B14" s="150"/>
      <c r="C14" s="150"/>
      <c r="D14" s="150"/>
      <c r="E14" s="151"/>
      <c r="F14" s="68">
        <f>SUM(F15:F17)</f>
        <v>164879.92000000001</v>
      </c>
    </row>
    <row r="15" spans="1:19" s="27" customFormat="1" ht="28.5" customHeight="1" x14ac:dyDescent="0.25">
      <c r="A15" s="152" t="s">
        <v>16</v>
      </c>
      <c r="B15" s="153"/>
      <c r="C15" s="153"/>
      <c r="D15" s="153"/>
      <c r="E15" s="154"/>
      <c r="F15" s="64">
        <f>128628.24+36251.68</f>
        <v>164879.92000000001</v>
      </c>
    </row>
    <row r="16" spans="1:19" s="27" customFormat="1" ht="24.75" hidden="1" customHeight="1" x14ac:dyDescent="0.25">
      <c r="A16" s="152" t="s">
        <v>17</v>
      </c>
      <c r="B16" s="153"/>
      <c r="C16" s="153"/>
      <c r="D16" s="153"/>
      <c r="E16" s="154"/>
      <c r="F16" s="64"/>
    </row>
    <row r="17" spans="1:19" s="27" customFormat="1" ht="30" hidden="1" customHeight="1" x14ac:dyDescent="0.25">
      <c r="A17" s="152" t="s">
        <v>18</v>
      </c>
      <c r="B17" s="153"/>
      <c r="C17" s="153"/>
      <c r="D17" s="153"/>
      <c r="E17" s="154"/>
      <c r="F17" s="64"/>
    </row>
    <row r="18" spans="1:19" s="67" customFormat="1" ht="30" customHeight="1" x14ac:dyDescent="0.25">
      <c r="A18" s="149" t="s">
        <v>19</v>
      </c>
      <c r="B18" s="150"/>
      <c r="C18" s="150"/>
      <c r="D18" s="150"/>
      <c r="E18" s="151"/>
      <c r="F18" s="68">
        <f>SUM(F19:F21)</f>
        <v>142983.57</v>
      </c>
    </row>
    <row r="19" spans="1:19" s="27" customFormat="1" ht="30" customHeight="1" x14ac:dyDescent="0.25">
      <c r="A19" s="152" t="s">
        <v>16</v>
      </c>
      <c r="B19" s="153"/>
      <c r="C19" s="153"/>
      <c r="D19" s="153"/>
      <c r="E19" s="154"/>
      <c r="F19" s="64">
        <v>142983.57</v>
      </c>
    </row>
    <row r="20" spans="1:19" s="27" customFormat="1" ht="30" hidden="1" customHeight="1" x14ac:dyDescent="0.25">
      <c r="A20" s="152" t="s">
        <v>17</v>
      </c>
      <c r="B20" s="153"/>
      <c r="C20" s="153"/>
      <c r="D20" s="153"/>
      <c r="E20" s="154"/>
      <c r="F20" s="64"/>
    </row>
    <row r="21" spans="1:19" s="30" customFormat="1" ht="30" hidden="1" customHeight="1" x14ac:dyDescent="0.2">
      <c r="A21" s="152" t="s">
        <v>18</v>
      </c>
      <c r="B21" s="153"/>
      <c r="C21" s="153"/>
      <c r="D21" s="153"/>
      <c r="E21" s="154"/>
      <c r="F21" s="64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69" customFormat="1" ht="30" customHeight="1" x14ac:dyDescent="0.25">
      <c r="A22" s="149" t="s">
        <v>20</v>
      </c>
      <c r="B22" s="150"/>
      <c r="C22" s="150"/>
      <c r="D22" s="150"/>
      <c r="E22" s="151"/>
      <c r="F22" s="68">
        <f>F12+F18</f>
        <v>44926.461000000039</v>
      </c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</row>
    <row r="23" spans="1:19" s="69" customFormat="1" ht="30" customHeight="1" x14ac:dyDescent="0.25">
      <c r="A23" s="149" t="s">
        <v>21</v>
      </c>
      <c r="B23" s="150"/>
      <c r="C23" s="150"/>
      <c r="D23" s="150"/>
      <c r="E23" s="151"/>
      <c r="F23" s="68">
        <f>Лист1!E72</f>
        <v>207766.383</v>
      </c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</row>
    <row r="24" spans="1:19" s="69" customFormat="1" ht="30" customHeight="1" x14ac:dyDescent="0.25">
      <c r="A24" s="149" t="s">
        <v>221</v>
      </c>
      <c r="B24" s="150"/>
      <c r="C24" s="150"/>
      <c r="D24" s="150"/>
      <c r="E24" s="151"/>
      <c r="F24" s="68">
        <f>F22-F23</f>
        <v>-162839.92199999996</v>
      </c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</row>
    <row r="25" spans="1:19" s="69" customFormat="1" ht="30" customHeight="1" x14ac:dyDescent="0.25">
      <c r="A25" s="149" t="s">
        <v>23</v>
      </c>
      <c r="B25" s="150"/>
      <c r="C25" s="150"/>
      <c r="D25" s="150"/>
      <c r="E25" s="151"/>
      <c r="F25" s="65">
        <f>F13+F14-F18</f>
        <v>61992.74000000002</v>
      </c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48" t="s">
        <v>24</v>
      </c>
      <c r="B27" s="148"/>
      <c r="C27" s="148"/>
      <c r="D27" s="148"/>
    </row>
    <row r="28" spans="1:19" s="1" customFormat="1" ht="21.75" customHeight="1" x14ac:dyDescent="0.25">
      <c r="A28" s="155" t="s">
        <v>25</v>
      </c>
      <c r="B28" s="155"/>
      <c r="C28" s="155"/>
      <c r="D28" s="155"/>
    </row>
    <row r="29" spans="1:19" s="1" customFormat="1" ht="22.5" customHeight="1" x14ac:dyDescent="0.25">
      <c r="A29" s="148" t="s">
        <v>26</v>
      </c>
      <c r="B29" s="148"/>
      <c r="C29" s="148"/>
      <c r="D29" s="148"/>
    </row>
    <row r="30" spans="1:19" s="1" customFormat="1" ht="22.5" customHeight="1" x14ac:dyDescent="0.25">
      <c r="A30" s="148" t="s">
        <v>27</v>
      </c>
      <c r="B30" s="148"/>
      <c r="C30" s="148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7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.42578125" style="102" customWidth="1"/>
    <col min="2" max="2" width="13.85546875" style="102" customWidth="1"/>
    <col min="3" max="3" width="12.85546875" style="102" customWidth="1"/>
    <col min="4" max="5" width="14.7109375" style="102" customWidth="1"/>
    <col min="6" max="255" width="8.140625" style="102" customWidth="1"/>
    <col min="256" max="256" width="8.7109375" style="103" customWidth="1"/>
    <col min="257" max="257" width="31.5703125" style="103" customWidth="1"/>
    <col min="258" max="258" width="13.85546875" style="103" customWidth="1"/>
    <col min="259" max="259" width="19.140625" style="103" customWidth="1"/>
    <col min="260" max="260" width="17.5703125" style="103" customWidth="1"/>
    <col min="261" max="261" width="14.7109375" style="103" customWidth="1"/>
    <col min="262" max="511" width="8.140625" style="103" customWidth="1"/>
    <col min="512" max="512" width="8.7109375" style="103" customWidth="1"/>
    <col min="513" max="513" width="31.5703125" style="103" customWidth="1"/>
    <col min="514" max="514" width="13.85546875" style="103" customWidth="1"/>
    <col min="515" max="515" width="19.140625" style="103" customWidth="1"/>
    <col min="516" max="516" width="17.5703125" style="103" customWidth="1"/>
    <col min="517" max="517" width="14.7109375" style="103" customWidth="1"/>
    <col min="518" max="767" width="8.140625" style="103" customWidth="1"/>
    <col min="768" max="768" width="8.7109375" style="103" customWidth="1"/>
    <col min="769" max="769" width="31.5703125" style="103" customWidth="1"/>
    <col min="770" max="770" width="13.85546875" style="103" customWidth="1"/>
    <col min="771" max="771" width="19.140625" style="103" customWidth="1"/>
    <col min="772" max="772" width="17.5703125" style="103" customWidth="1"/>
    <col min="773" max="773" width="14.7109375" style="103" customWidth="1"/>
    <col min="774" max="1023" width="8.140625" style="103" customWidth="1"/>
    <col min="1024" max="1024" width="8.7109375" style="103" customWidth="1"/>
    <col min="1025" max="1025" width="31.5703125" style="103" customWidth="1"/>
    <col min="1026" max="1026" width="13.85546875" style="103" customWidth="1"/>
    <col min="1027" max="1027" width="19.140625" style="103" customWidth="1"/>
    <col min="1028" max="1028" width="17.5703125" style="103" customWidth="1"/>
    <col min="1029" max="1029" width="14.7109375" style="103" customWidth="1"/>
    <col min="1030" max="1279" width="8.140625" style="103" customWidth="1"/>
    <col min="1280" max="1280" width="8.7109375" style="103" customWidth="1"/>
    <col min="1281" max="1281" width="31.5703125" style="103" customWidth="1"/>
    <col min="1282" max="1282" width="13.85546875" style="103" customWidth="1"/>
    <col min="1283" max="1283" width="19.140625" style="103" customWidth="1"/>
    <col min="1284" max="1284" width="17.5703125" style="103" customWidth="1"/>
    <col min="1285" max="1285" width="14.7109375" style="103" customWidth="1"/>
    <col min="1286" max="1535" width="8.140625" style="103" customWidth="1"/>
    <col min="1536" max="1536" width="8.7109375" style="103" customWidth="1"/>
    <col min="1537" max="1537" width="31.5703125" style="103" customWidth="1"/>
    <col min="1538" max="1538" width="13.85546875" style="103" customWidth="1"/>
    <col min="1539" max="1539" width="19.140625" style="103" customWidth="1"/>
    <col min="1540" max="1540" width="17.5703125" style="103" customWidth="1"/>
    <col min="1541" max="1541" width="14.7109375" style="103" customWidth="1"/>
    <col min="1542" max="1791" width="8.140625" style="103" customWidth="1"/>
    <col min="1792" max="1792" width="8.7109375" style="103" customWidth="1"/>
    <col min="1793" max="1793" width="31.5703125" style="103" customWidth="1"/>
    <col min="1794" max="1794" width="13.85546875" style="103" customWidth="1"/>
    <col min="1795" max="1795" width="19.140625" style="103" customWidth="1"/>
    <col min="1796" max="1796" width="17.5703125" style="103" customWidth="1"/>
    <col min="1797" max="1797" width="14.7109375" style="103" customWidth="1"/>
    <col min="1798" max="2047" width="8.140625" style="103" customWidth="1"/>
    <col min="2048" max="2048" width="8.7109375" style="103" customWidth="1"/>
    <col min="2049" max="2049" width="31.5703125" style="103" customWidth="1"/>
    <col min="2050" max="2050" width="13.85546875" style="103" customWidth="1"/>
    <col min="2051" max="2051" width="19.140625" style="103" customWidth="1"/>
    <col min="2052" max="2052" width="17.5703125" style="103" customWidth="1"/>
    <col min="2053" max="2053" width="14.7109375" style="103" customWidth="1"/>
    <col min="2054" max="2303" width="8.140625" style="103" customWidth="1"/>
    <col min="2304" max="2304" width="8.7109375" style="103" customWidth="1"/>
    <col min="2305" max="2305" width="31.5703125" style="103" customWidth="1"/>
    <col min="2306" max="2306" width="13.85546875" style="103" customWidth="1"/>
    <col min="2307" max="2307" width="19.140625" style="103" customWidth="1"/>
    <col min="2308" max="2308" width="17.5703125" style="103" customWidth="1"/>
    <col min="2309" max="2309" width="14.7109375" style="103" customWidth="1"/>
    <col min="2310" max="2559" width="8.140625" style="103" customWidth="1"/>
    <col min="2560" max="2560" width="8.7109375" style="103" customWidth="1"/>
    <col min="2561" max="2561" width="31.5703125" style="103" customWidth="1"/>
    <col min="2562" max="2562" width="13.85546875" style="103" customWidth="1"/>
    <col min="2563" max="2563" width="19.140625" style="103" customWidth="1"/>
    <col min="2564" max="2564" width="17.5703125" style="103" customWidth="1"/>
    <col min="2565" max="2565" width="14.7109375" style="103" customWidth="1"/>
    <col min="2566" max="2815" width="8.140625" style="103" customWidth="1"/>
    <col min="2816" max="2816" width="8.7109375" style="103" customWidth="1"/>
    <col min="2817" max="2817" width="31.5703125" style="103" customWidth="1"/>
    <col min="2818" max="2818" width="13.85546875" style="103" customWidth="1"/>
    <col min="2819" max="2819" width="19.140625" style="103" customWidth="1"/>
    <col min="2820" max="2820" width="17.5703125" style="103" customWidth="1"/>
    <col min="2821" max="2821" width="14.7109375" style="103" customWidth="1"/>
    <col min="2822" max="3071" width="8.140625" style="103" customWidth="1"/>
    <col min="3072" max="3072" width="8.7109375" style="103" customWidth="1"/>
    <col min="3073" max="3073" width="31.5703125" style="103" customWidth="1"/>
    <col min="3074" max="3074" width="13.85546875" style="103" customWidth="1"/>
    <col min="3075" max="3075" width="19.140625" style="103" customWidth="1"/>
    <col min="3076" max="3076" width="17.5703125" style="103" customWidth="1"/>
    <col min="3077" max="3077" width="14.7109375" style="103" customWidth="1"/>
    <col min="3078" max="3327" width="8.140625" style="103" customWidth="1"/>
    <col min="3328" max="3328" width="8.7109375" style="103" customWidth="1"/>
    <col min="3329" max="3329" width="31.5703125" style="103" customWidth="1"/>
    <col min="3330" max="3330" width="13.85546875" style="103" customWidth="1"/>
    <col min="3331" max="3331" width="19.140625" style="103" customWidth="1"/>
    <col min="3332" max="3332" width="17.5703125" style="103" customWidth="1"/>
    <col min="3333" max="3333" width="14.7109375" style="103" customWidth="1"/>
    <col min="3334" max="3583" width="8.140625" style="103" customWidth="1"/>
    <col min="3584" max="3584" width="8.7109375" style="103" customWidth="1"/>
    <col min="3585" max="3585" width="31.5703125" style="103" customWidth="1"/>
    <col min="3586" max="3586" width="13.85546875" style="103" customWidth="1"/>
    <col min="3587" max="3587" width="19.140625" style="103" customWidth="1"/>
    <col min="3588" max="3588" width="17.5703125" style="103" customWidth="1"/>
    <col min="3589" max="3589" width="14.7109375" style="103" customWidth="1"/>
    <col min="3590" max="3839" width="8.140625" style="103" customWidth="1"/>
    <col min="3840" max="3840" width="8.7109375" style="103" customWidth="1"/>
    <col min="3841" max="3841" width="31.5703125" style="103" customWidth="1"/>
    <col min="3842" max="3842" width="13.85546875" style="103" customWidth="1"/>
    <col min="3843" max="3843" width="19.140625" style="103" customWidth="1"/>
    <col min="3844" max="3844" width="17.5703125" style="103" customWidth="1"/>
    <col min="3845" max="3845" width="14.7109375" style="103" customWidth="1"/>
    <col min="3846" max="4095" width="8.140625" style="103" customWidth="1"/>
    <col min="4096" max="4096" width="8.7109375" style="103" customWidth="1"/>
    <col min="4097" max="4097" width="31.5703125" style="103" customWidth="1"/>
    <col min="4098" max="4098" width="13.85546875" style="103" customWidth="1"/>
    <col min="4099" max="4099" width="19.140625" style="103" customWidth="1"/>
    <col min="4100" max="4100" width="17.5703125" style="103" customWidth="1"/>
    <col min="4101" max="4101" width="14.7109375" style="103" customWidth="1"/>
    <col min="4102" max="4351" width="8.140625" style="103" customWidth="1"/>
    <col min="4352" max="4352" width="8.7109375" style="103" customWidth="1"/>
    <col min="4353" max="4353" width="31.5703125" style="103" customWidth="1"/>
    <col min="4354" max="4354" width="13.85546875" style="103" customWidth="1"/>
    <col min="4355" max="4355" width="19.140625" style="103" customWidth="1"/>
    <col min="4356" max="4356" width="17.5703125" style="103" customWidth="1"/>
    <col min="4357" max="4357" width="14.7109375" style="103" customWidth="1"/>
    <col min="4358" max="4607" width="8.140625" style="103" customWidth="1"/>
    <col min="4608" max="4608" width="8.7109375" style="103" customWidth="1"/>
    <col min="4609" max="4609" width="31.5703125" style="103" customWidth="1"/>
    <col min="4610" max="4610" width="13.85546875" style="103" customWidth="1"/>
    <col min="4611" max="4611" width="19.140625" style="103" customWidth="1"/>
    <col min="4612" max="4612" width="17.5703125" style="103" customWidth="1"/>
    <col min="4613" max="4613" width="14.7109375" style="103" customWidth="1"/>
    <col min="4614" max="4863" width="8.140625" style="103" customWidth="1"/>
    <col min="4864" max="4864" width="8.7109375" style="103" customWidth="1"/>
    <col min="4865" max="4865" width="31.5703125" style="103" customWidth="1"/>
    <col min="4866" max="4866" width="13.85546875" style="103" customWidth="1"/>
    <col min="4867" max="4867" width="19.140625" style="103" customWidth="1"/>
    <col min="4868" max="4868" width="17.5703125" style="103" customWidth="1"/>
    <col min="4869" max="4869" width="14.7109375" style="103" customWidth="1"/>
    <col min="4870" max="5119" width="8.140625" style="103" customWidth="1"/>
    <col min="5120" max="5120" width="8.7109375" style="103" customWidth="1"/>
    <col min="5121" max="5121" width="31.5703125" style="103" customWidth="1"/>
    <col min="5122" max="5122" width="13.85546875" style="103" customWidth="1"/>
    <col min="5123" max="5123" width="19.140625" style="103" customWidth="1"/>
    <col min="5124" max="5124" width="17.5703125" style="103" customWidth="1"/>
    <col min="5125" max="5125" width="14.7109375" style="103" customWidth="1"/>
    <col min="5126" max="5375" width="8.140625" style="103" customWidth="1"/>
    <col min="5376" max="5376" width="8.7109375" style="103" customWidth="1"/>
    <col min="5377" max="5377" width="31.5703125" style="103" customWidth="1"/>
    <col min="5378" max="5378" width="13.85546875" style="103" customWidth="1"/>
    <col min="5379" max="5379" width="19.140625" style="103" customWidth="1"/>
    <col min="5380" max="5380" width="17.5703125" style="103" customWidth="1"/>
    <col min="5381" max="5381" width="14.7109375" style="103" customWidth="1"/>
    <col min="5382" max="5631" width="8.140625" style="103" customWidth="1"/>
    <col min="5632" max="5632" width="8.7109375" style="103" customWidth="1"/>
    <col min="5633" max="5633" width="31.5703125" style="103" customWidth="1"/>
    <col min="5634" max="5634" width="13.85546875" style="103" customWidth="1"/>
    <col min="5635" max="5635" width="19.140625" style="103" customWidth="1"/>
    <col min="5636" max="5636" width="17.5703125" style="103" customWidth="1"/>
    <col min="5637" max="5637" width="14.7109375" style="103" customWidth="1"/>
    <col min="5638" max="5887" width="8.140625" style="103" customWidth="1"/>
    <col min="5888" max="5888" width="8.7109375" style="103" customWidth="1"/>
    <col min="5889" max="5889" width="31.5703125" style="103" customWidth="1"/>
    <col min="5890" max="5890" width="13.85546875" style="103" customWidth="1"/>
    <col min="5891" max="5891" width="19.140625" style="103" customWidth="1"/>
    <col min="5892" max="5892" width="17.5703125" style="103" customWidth="1"/>
    <col min="5893" max="5893" width="14.7109375" style="103" customWidth="1"/>
    <col min="5894" max="6143" width="8.140625" style="103" customWidth="1"/>
    <col min="6144" max="6144" width="8.7109375" style="103" customWidth="1"/>
    <col min="6145" max="6145" width="31.5703125" style="103" customWidth="1"/>
    <col min="6146" max="6146" width="13.85546875" style="103" customWidth="1"/>
    <col min="6147" max="6147" width="19.140625" style="103" customWidth="1"/>
    <col min="6148" max="6148" width="17.5703125" style="103" customWidth="1"/>
    <col min="6149" max="6149" width="14.7109375" style="103" customWidth="1"/>
    <col min="6150" max="6399" width="8.140625" style="103" customWidth="1"/>
    <col min="6400" max="6400" width="8.7109375" style="103" customWidth="1"/>
    <col min="6401" max="6401" width="31.5703125" style="103" customWidth="1"/>
    <col min="6402" max="6402" width="13.85546875" style="103" customWidth="1"/>
    <col min="6403" max="6403" width="19.140625" style="103" customWidth="1"/>
    <col min="6404" max="6404" width="17.5703125" style="103" customWidth="1"/>
    <col min="6405" max="6405" width="14.7109375" style="103" customWidth="1"/>
    <col min="6406" max="6655" width="8.140625" style="103" customWidth="1"/>
    <col min="6656" max="6656" width="8.7109375" style="103" customWidth="1"/>
    <col min="6657" max="6657" width="31.5703125" style="103" customWidth="1"/>
    <col min="6658" max="6658" width="13.85546875" style="103" customWidth="1"/>
    <col min="6659" max="6659" width="19.140625" style="103" customWidth="1"/>
    <col min="6660" max="6660" width="17.5703125" style="103" customWidth="1"/>
    <col min="6661" max="6661" width="14.7109375" style="103" customWidth="1"/>
    <col min="6662" max="6911" width="8.140625" style="103" customWidth="1"/>
    <col min="6912" max="6912" width="8.7109375" style="103" customWidth="1"/>
    <col min="6913" max="6913" width="31.5703125" style="103" customWidth="1"/>
    <col min="6914" max="6914" width="13.85546875" style="103" customWidth="1"/>
    <col min="6915" max="6915" width="19.140625" style="103" customWidth="1"/>
    <col min="6916" max="6916" width="17.5703125" style="103" customWidth="1"/>
    <col min="6917" max="6917" width="14.7109375" style="103" customWidth="1"/>
    <col min="6918" max="7167" width="8.140625" style="103" customWidth="1"/>
    <col min="7168" max="7168" width="8.7109375" style="103" customWidth="1"/>
    <col min="7169" max="7169" width="31.5703125" style="103" customWidth="1"/>
    <col min="7170" max="7170" width="13.85546875" style="103" customWidth="1"/>
    <col min="7171" max="7171" width="19.140625" style="103" customWidth="1"/>
    <col min="7172" max="7172" width="17.5703125" style="103" customWidth="1"/>
    <col min="7173" max="7173" width="14.7109375" style="103" customWidth="1"/>
    <col min="7174" max="7423" width="8.140625" style="103" customWidth="1"/>
    <col min="7424" max="7424" width="8.7109375" style="103" customWidth="1"/>
    <col min="7425" max="7425" width="31.5703125" style="103" customWidth="1"/>
    <col min="7426" max="7426" width="13.85546875" style="103" customWidth="1"/>
    <col min="7427" max="7427" width="19.140625" style="103" customWidth="1"/>
    <col min="7428" max="7428" width="17.5703125" style="103" customWidth="1"/>
    <col min="7429" max="7429" width="14.7109375" style="103" customWidth="1"/>
    <col min="7430" max="7679" width="8.140625" style="103" customWidth="1"/>
    <col min="7680" max="7680" width="8.7109375" style="103" customWidth="1"/>
    <col min="7681" max="7681" width="31.5703125" style="103" customWidth="1"/>
    <col min="7682" max="7682" width="13.85546875" style="103" customWidth="1"/>
    <col min="7683" max="7683" width="19.140625" style="103" customWidth="1"/>
    <col min="7684" max="7684" width="17.5703125" style="103" customWidth="1"/>
    <col min="7685" max="7685" width="14.7109375" style="103" customWidth="1"/>
    <col min="7686" max="7935" width="8.140625" style="103" customWidth="1"/>
    <col min="7936" max="7936" width="8.7109375" style="103" customWidth="1"/>
    <col min="7937" max="7937" width="31.5703125" style="103" customWidth="1"/>
    <col min="7938" max="7938" width="13.85546875" style="103" customWidth="1"/>
    <col min="7939" max="7939" width="19.140625" style="103" customWidth="1"/>
    <col min="7940" max="7940" width="17.5703125" style="103" customWidth="1"/>
    <col min="7941" max="7941" width="14.7109375" style="103" customWidth="1"/>
    <col min="7942" max="8191" width="8.140625" style="103" customWidth="1"/>
    <col min="8192" max="8192" width="8.7109375" style="103" customWidth="1"/>
    <col min="8193" max="8193" width="31.5703125" style="103" customWidth="1"/>
    <col min="8194" max="8194" width="13.85546875" style="103" customWidth="1"/>
    <col min="8195" max="8195" width="19.140625" style="103" customWidth="1"/>
    <col min="8196" max="8196" width="17.5703125" style="103" customWidth="1"/>
    <col min="8197" max="8197" width="14.7109375" style="103" customWidth="1"/>
    <col min="8198" max="8447" width="8.140625" style="103" customWidth="1"/>
    <col min="8448" max="8448" width="8.7109375" style="103" customWidth="1"/>
    <col min="8449" max="8449" width="31.5703125" style="103" customWidth="1"/>
    <col min="8450" max="8450" width="13.85546875" style="103" customWidth="1"/>
    <col min="8451" max="8451" width="19.140625" style="103" customWidth="1"/>
    <col min="8452" max="8452" width="17.5703125" style="103" customWidth="1"/>
    <col min="8453" max="8453" width="14.7109375" style="103" customWidth="1"/>
    <col min="8454" max="8703" width="8.140625" style="103" customWidth="1"/>
    <col min="8704" max="8704" width="8.7109375" style="103" customWidth="1"/>
    <col min="8705" max="8705" width="31.5703125" style="103" customWidth="1"/>
    <col min="8706" max="8706" width="13.85546875" style="103" customWidth="1"/>
    <col min="8707" max="8707" width="19.140625" style="103" customWidth="1"/>
    <col min="8708" max="8708" width="17.5703125" style="103" customWidth="1"/>
    <col min="8709" max="8709" width="14.7109375" style="103" customWidth="1"/>
    <col min="8710" max="8959" width="8.140625" style="103" customWidth="1"/>
    <col min="8960" max="8960" width="8.7109375" style="103" customWidth="1"/>
    <col min="8961" max="8961" width="31.5703125" style="103" customWidth="1"/>
    <col min="8962" max="8962" width="13.85546875" style="103" customWidth="1"/>
    <col min="8963" max="8963" width="19.140625" style="103" customWidth="1"/>
    <col min="8964" max="8964" width="17.5703125" style="103" customWidth="1"/>
    <col min="8965" max="8965" width="14.7109375" style="103" customWidth="1"/>
    <col min="8966" max="9215" width="8.140625" style="103" customWidth="1"/>
    <col min="9216" max="9216" width="8.7109375" style="103" customWidth="1"/>
    <col min="9217" max="9217" width="31.5703125" style="103" customWidth="1"/>
    <col min="9218" max="9218" width="13.85546875" style="103" customWidth="1"/>
    <col min="9219" max="9219" width="19.140625" style="103" customWidth="1"/>
    <col min="9220" max="9220" width="17.5703125" style="103" customWidth="1"/>
    <col min="9221" max="9221" width="14.7109375" style="103" customWidth="1"/>
    <col min="9222" max="9471" width="8.140625" style="103" customWidth="1"/>
    <col min="9472" max="9472" width="8.7109375" style="103" customWidth="1"/>
    <col min="9473" max="9473" width="31.5703125" style="103" customWidth="1"/>
    <col min="9474" max="9474" width="13.85546875" style="103" customWidth="1"/>
    <col min="9475" max="9475" width="19.140625" style="103" customWidth="1"/>
    <col min="9476" max="9476" width="17.5703125" style="103" customWidth="1"/>
    <col min="9477" max="9477" width="14.7109375" style="103" customWidth="1"/>
    <col min="9478" max="9727" width="8.140625" style="103" customWidth="1"/>
    <col min="9728" max="9728" width="8.7109375" style="103" customWidth="1"/>
    <col min="9729" max="9729" width="31.5703125" style="103" customWidth="1"/>
    <col min="9730" max="9730" width="13.85546875" style="103" customWidth="1"/>
    <col min="9731" max="9731" width="19.140625" style="103" customWidth="1"/>
    <col min="9732" max="9732" width="17.5703125" style="103" customWidth="1"/>
    <col min="9733" max="9733" width="14.7109375" style="103" customWidth="1"/>
    <col min="9734" max="9983" width="8.140625" style="103" customWidth="1"/>
    <col min="9984" max="9984" width="8.7109375" style="103" customWidth="1"/>
    <col min="9985" max="9985" width="31.5703125" style="103" customWidth="1"/>
    <col min="9986" max="9986" width="13.85546875" style="103" customWidth="1"/>
    <col min="9987" max="9987" width="19.140625" style="103" customWidth="1"/>
    <col min="9988" max="9988" width="17.5703125" style="103" customWidth="1"/>
    <col min="9989" max="9989" width="14.7109375" style="103" customWidth="1"/>
    <col min="9990" max="10239" width="8.140625" style="103" customWidth="1"/>
    <col min="10240" max="10240" width="8.7109375" style="103" customWidth="1"/>
    <col min="10241" max="10241" width="31.5703125" style="103" customWidth="1"/>
    <col min="10242" max="10242" width="13.85546875" style="103" customWidth="1"/>
    <col min="10243" max="10243" width="19.140625" style="103" customWidth="1"/>
    <col min="10244" max="10244" width="17.5703125" style="103" customWidth="1"/>
    <col min="10245" max="10245" width="14.7109375" style="103" customWidth="1"/>
    <col min="10246" max="10495" width="8.140625" style="103" customWidth="1"/>
    <col min="10496" max="10496" width="8.7109375" style="103" customWidth="1"/>
    <col min="10497" max="10497" width="31.5703125" style="103" customWidth="1"/>
    <col min="10498" max="10498" width="13.85546875" style="103" customWidth="1"/>
    <col min="10499" max="10499" width="19.140625" style="103" customWidth="1"/>
    <col min="10500" max="10500" width="17.5703125" style="103" customWidth="1"/>
    <col min="10501" max="10501" width="14.7109375" style="103" customWidth="1"/>
    <col min="10502" max="10751" width="8.140625" style="103" customWidth="1"/>
    <col min="10752" max="10752" width="8.7109375" style="103" customWidth="1"/>
    <col min="10753" max="10753" width="31.5703125" style="103" customWidth="1"/>
    <col min="10754" max="10754" width="13.85546875" style="103" customWidth="1"/>
    <col min="10755" max="10755" width="19.140625" style="103" customWidth="1"/>
    <col min="10756" max="10756" width="17.5703125" style="103" customWidth="1"/>
    <col min="10757" max="10757" width="14.7109375" style="103" customWidth="1"/>
    <col min="10758" max="11007" width="8.140625" style="103" customWidth="1"/>
    <col min="11008" max="11008" width="8.7109375" style="103" customWidth="1"/>
    <col min="11009" max="11009" width="31.5703125" style="103" customWidth="1"/>
    <col min="11010" max="11010" width="13.85546875" style="103" customWidth="1"/>
    <col min="11011" max="11011" width="19.140625" style="103" customWidth="1"/>
    <col min="11012" max="11012" width="17.5703125" style="103" customWidth="1"/>
    <col min="11013" max="11013" width="14.7109375" style="103" customWidth="1"/>
    <col min="11014" max="11263" width="8.140625" style="103" customWidth="1"/>
    <col min="11264" max="11264" width="8.7109375" style="103" customWidth="1"/>
    <col min="11265" max="11265" width="31.5703125" style="103" customWidth="1"/>
    <col min="11266" max="11266" width="13.85546875" style="103" customWidth="1"/>
    <col min="11267" max="11267" width="19.140625" style="103" customWidth="1"/>
    <col min="11268" max="11268" width="17.5703125" style="103" customWidth="1"/>
    <col min="11269" max="11269" width="14.7109375" style="103" customWidth="1"/>
    <col min="11270" max="11519" width="8.140625" style="103" customWidth="1"/>
    <col min="11520" max="11520" width="8.7109375" style="103" customWidth="1"/>
    <col min="11521" max="11521" width="31.5703125" style="103" customWidth="1"/>
    <col min="11522" max="11522" width="13.85546875" style="103" customWidth="1"/>
    <col min="11523" max="11523" width="19.140625" style="103" customWidth="1"/>
    <col min="11524" max="11524" width="17.5703125" style="103" customWidth="1"/>
    <col min="11525" max="11525" width="14.7109375" style="103" customWidth="1"/>
    <col min="11526" max="11775" width="8.140625" style="103" customWidth="1"/>
    <col min="11776" max="11776" width="8.7109375" style="103" customWidth="1"/>
    <col min="11777" max="11777" width="31.5703125" style="103" customWidth="1"/>
    <col min="11778" max="11778" width="13.85546875" style="103" customWidth="1"/>
    <col min="11779" max="11779" width="19.140625" style="103" customWidth="1"/>
    <col min="11780" max="11780" width="17.5703125" style="103" customWidth="1"/>
    <col min="11781" max="11781" width="14.7109375" style="103" customWidth="1"/>
    <col min="11782" max="12031" width="8.140625" style="103" customWidth="1"/>
    <col min="12032" max="12032" width="8.7109375" style="103" customWidth="1"/>
    <col min="12033" max="12033" width="31.5703125" style="103" customWidth="1"/>
    <col min="12034" max="12034" width="13.85546875" style="103" customWidth="1"/>
    <col min="12035" max="12035" width="19.140625" style="103" customWidth="1"/>
    <col min="12036" max="12036" width="17.5703125" style="103" customWidth="1"/>
    <col min="12037" max="12037" width="14.7109375" style="103" customWidth="1"/>
    <col min="12038" max="12287" width="8.140625" style="103" customWidth="1"/>
    <col min="12288" max="12288" width="8.7109375" style="103" customWidth="1"/>
    <col min="12289" max="12289" width="31.5703125" style="103" customWidth="1"/>
    <col min="12290" max="12290" width="13.85546875" style="103" customWidth="1"/>
    <col min="12291" max="12291" width="19.140625" style="103" customWidth="1"/>
    <col min="12292" max="12292" width="17.5703125" style="103" customWidth="1"/>
    <col min="12293" max="12293" width="14.7109375" style="103" customWidth="1"/>
    <col min="12294" max="12543" width="8.140625" style="103" customWidth="1"/>
    <col min="12544" max="12544" width="8.7109375" style="103" customWidth="1"/>
    <col min="12545" max="12545" width="31.5703125" style="103" customWidth="1"/>
    <col min="12546" max="12546" width="13.85546875" style="103" customWidth="1"/>
    <col min="12547" max="12547" width="19.140625" style="103" customWidth="1"/>
    <col min="12548" max="12548" width="17.5703125" style="103" customWidth="1"/>
    <col min="12549" max="12549" width="14.7109375" style="103" customWidth="1"/>
    <col min="12550" max="12799" width="8.140625" style="103" customWidth="1"/>
    <col min="12800" max="12800" width="8.7109375" style="103" customWidth="1"/>
    <col min="12801" max="12801" width="31.5703125" style="103" customWidth="1"/>
    <col min="12802" max="12802" width="13.85546875" style="103" customWidth="1"/>
    <col min="12803" max="12803" width="19.140625" style="103" customWidth="1"/>
    <col min="12804" max="12804" width="17.5703125" style="103" customWidth="1"/>
    <col min="12805" max="12805" width="14.7109375" style="103" customWidth="1"/>
    <col min="12806" max="13055" width="8.140625" style="103" customWidth="1"/>
    <col min="13056" max="13056" width="8.7109375" style="103" customWidth="1"/>
    <col min="13057" max="13057" width="31.5703125" style="103" customWidth="1"/>
    <col min="13058" max="13058" width="13.85546875" style="103" customWidth="1"/>
    <col min="13059" max="13059" width="19.140625" style="103" customWidth="1"/>
    <col min="13060" max="13060" width="17.5703125" style="103" customWidth="1"/>
    <col min="13061" max="13061" width="14.7109375" style="103" customWidth="1"/>
    <col min="13062" max="13311" width="8.140625" style="103" customWidth="1"/>
    <col min="13312" max="13312" width="8.7109375" style="103" customWidth="1"/>
    <col min="13313" max="13313" width="31.5703125" style="103" customWidth="1"/>
    <col min="13314" max="13314" width="13.85546875" style="103" customWidth="1"/>
    <col min="13315" max="13315" width="19.140625" style="103" customWidth="1"/>
    <col min="13316" max="13316" width="17.5703125" style="103" customWidth="1"/>
    <col min="13317" max="13317" width="14.7109375" style="103" customWidth="1"/>
    <col min="13318" max="13567" width="8.140625" style="103" customWidth="1"/>
    <col min="13568" max="13568" width="8.7109375" style="103" customWidth="1"/>
    <col min="13569" max="13569" width="31.5703125" style="103" customWidth="1"/>
    <col min="13570" max="13570" width="13.85546875" style="103" customWidth="1"/>
    <col min="13571" max="13571" width="19.140625" style="103" customWidth="1"/>
    <col min="13572" max="13572" width="17.5703125" style="103" customWidth="1"/>
    <col min="13573" max="13573" width="14.7109375" style="103" customWidth="1"/>
    <col min="13574" max="13823" width="8.140625" style="103" customWidth="1"/>
    <col min="13824" max="13824" width="8.7109375" style="103" customWidth="1"/>
    <col min="13825" max="13825" width="31.5703125" style="103" customWidth="1"/>
    <col min="13826" max="13826" width="13.85546875" style="103" customWidth="1"/>
    <col min="13827" max="13827" width="19.140625" style="103" customWidth="1"/>
    <col min="13828" max="13828" width="17.5703125" style="103" customWidth="1"/>
    <col min="13829" max="13829" width="14.7109375" style="103" customWidth="1"/>
    <col min="13830" max="14079" width="8.140625" style="103" customWidth="1"/>
    <col min="14080" max="14080" width="8.7109375" style="103" customWidth="1"/>
    <col min="14081" max="14081" width="31.5703125" style="103" customWidth="1"/>
    <col min="14082" max="14082" width="13.85546875" style="103" customWidth="1"/>
    <col min="14083" max="14083" width="19.140625" style="103" customWidth="1"/>
    <col min="14084" max="14084" width="17.5703125" style="103" customWidth="1"/>
    <col min="14085" max="14085" width="14.7109375" style="103" customWidth="1"/>
    <col min="14086" max="14335" width="8.140625" style="103" customWidth="1"/>
    <col min="14336" max="14336" width="8.7109375" style="103" customWidth="1"/>
    <col min="14337" max="14337" width="31.5703125" style="103" customWidth="1"/>
    <col min="14338" max="14338" width="13.85546875" style="103" customWidth="1"/>
    <col min="14339" max="14339" width="19.140625" style="103" customWidth="1"/>
    <col min="14340" max="14340" width="17.5703125" style="103" customWidth="1"/>
    <col min="14341" max="14341" width="14.7109375" style="103" customWidth="1"/>
    <col min="14342" max="14591" width="8.140625" style="103" customWidth="1"/>
    <col min="14592" max="14592" width="8.7109375" style="103" customWidth="1"/>
    <col min="14593" max="14593" width="31.5703125" style="103" customWidth="1"/>
    <col min="14594" max="14594" width="13.85546875" style="103" customWidth="1"/>
    <col min="14595" max="14595" width="19.140625" style="103" customWidth="1"/>
    <col min="14596" max="14596" width="17.5703125" style="103" customWidth="1"/>
    <col min="14597" max="14597" width="14.7109375" style="103" customWidth="1"/>
    <col min="14598" max="14847" width="8.140625" style="103" customWidth="1"/>
    <col min="14848" max="14848" width="8.7109375" style="103" customWidth="1"/>
    <col min="14849" max="14849" width="31.5703125" style="103" customWidth="1"/>
    <col min="14850" max="14850" width="13.85546875" style="103" customWidth="1"/>
    <col min="14851" max="14851" width="19.140625" style="103" customWidth="1"/>
    <col min="14852" max="14852" width="17.5703125" style="103" customWidth="1"/>
    <col min="14853" max="14853" width="14.7109375" style="103" customWidth="1"/>
    <col min="14854" max="15103" width="8.140625" style="103" customWidth="1"/>
    <col min="15104" max="15104" width="8.7109375" style="103" customWidth="1"/>
    <col min="15105" max="15105" width="31.5703125" style="103" customWidth="1"/>
    <col min="15106" max="15106" width="13.85546875" style="103" customWidth="1"/>
    <col min="15107" max="15107" width="19.140625" style="103" customWidth="1"/>
    <col min="15108" max="15108" width="17.5703125" style="103" customWidth="1"/>
    <col min="15109" max="15109" width="14.7109375" style="103" customWidth="1"/>
    <col min="15110" max="15359" width="8.140625" style="103" customWidth="1"/>
    <col min="15360" max="15360" width="8.7109375" style="103" customWidth="1"/>
    <col min="15361" max="15361" width="31.5703125" style="103" customWidth="1"/>
    <col min="15362" max="15362" width="13.85546875" style="103" customWidth="1"/>
    <col min="15363" max="15363" width="19.140625" style="103" customWidth="1"/>
    <col min="15364" max="15364" width="17.5703125" style="103" customWidth="1"/>
    <col min="15365" max="15365" width="14.7109375" style="103" customWidth="1"/>
    <col min="15366" max="15615" width="8.140625" style="103" customWidth="1"/>
    <col min="15616" max="15616" width="8.7109375" style="103" customWidth="1"/>
    <col min="15617" max="15617" width="31.5703125" style="103" customWidth="1"/>
    <col min="15618" max="15618" width="13.85546875" style="103" customWidth="1"/>
    <col min="15619" max="15619" width="19.140625" style="103" customWidth="1"/>
    <col min="15620" max="15620" width="17.5703125" style="103" customWidth="1"/>
    <col min="15621" max="15621" width="14.7109375" style="103" customWidth="1"/>
    <col min="15622" max="15871" width="8.140625" style="103" customWidth="1"/>
    <col min="15872" max="15872" width="8.7109375" style="103" customWidth="1"/>
    <col min="15873" max="15873" width="31.5703125" style="103" customWidth="1"/>
    <col min="15874" max="15874" width="13.85546875" style="103" customWidth="1"/>
    <col min="15875" max="15875" width="19.140625" style="103" customWidth="1"/>
    <col min="15876" max="15876" width="17.5703125" style="103" customWidth="1"/>
    <col min="15877" max="15877" width="14.7109375" style="103" customWidth="1"/>
    <col min="15878" max="16127" width="8.140625" style="103" customWidth="1"/>
    <col min="16128" max="16128" width="8.7109375" style="103" customWidth="1"/>
    <col min="16129" max="16129" width="31.5703125" style="103" customWidth="1"/>
    <col min="16130" max="16130" width="13.85546875" style="103" customWidth="1"/>
    <col min="16131" max="16131" width="19.140625" style="103" customWidth="1"/>
    <col min="16132" max="16132" width="17.5703125" style="103" customWidth="1"/>
    <col min="16133" max="16133" width="14.7109375" style="103" customWidth="1"/>
    <col min="16134" max="16384" width="8.140625" style="103" customWidth="1"/>
  </cols>
  <sheetData>
    <row r="1" spans="1:5" s="102" customFormat="1" ht="23.25" customHeight="1" x14ac:dyDescent="0.25">
      <c r="A1" s="174"/>
      <c r="B1" s="174"/>
      <c r="C1" s="174"/>
      <c r="D1" s="174"/>
      <c r="E1" s="174"/>
    </row>
    <row r="2" spans="1:5" s="102" customFormat="1" x14ac:dyDescent="0.25">
      <c r="A2" s="174" t="s">
        <v>139</v>
      </c>
      <c r="B2" s="174"/>
      <c r="C2" s="174"/>
      <c r="D2" s="174"/>
      <c r="E2" s="174"/>
    </row>
    <row r="3" spans="1:5" s="102" customFormat="1" ht="15.75" customHeight="1" x14ac:dyDescent="0.25">
      <c r="B3" s="174" t="s">
        <v>211</v>
      </c>
      <c r="C3" s="174"/>
      <c r="D3" s="174"/>
      <c r="E3" s="174"/>
    </row>
    <row r="4" spans="1:5" s="102" customFormat="1" x14ac:dyDescent="0.25">
      <c r="A4" s="176" t="s">
        <v>140</v>
      </c>
      <c r="B4" s="176"/>
      <c r="C4" s="176"/>
      <c r="D4" s="176"/>
      <c r="E4" s="176"/>
    </row>
    <row r="5" spans="1:5" s="102" customFormat="1" x14ac:dyDescent="0.25">
      <c r="A5" s="176" t="s">
        <v>141</v>
      </c>
      <c r="B5" s="176"/>
      <c r="C5" s="176"/>
      <c r="D5" s="176"/>
      <c r="E5" s="176"/>
    </row>
    <row r="6" spans="1:5" s="102" customFormat="1" ht="26.25" customHeight="1" x14ac:dyDescent="0.25">
      <c r="A6" s="174" t="s">
        <v>142</v>
      </c>
      <c r="B6" s="174"/>
      <c r="C6" s="174"/>
      <c r="D6" s="174"/>
      <c r="E6" s="102" t="s">
        <v>222</v>
      </c>
    </row>
    <row r="7" spans="1:5" s="102" customFormat="1" x14ac:dyDescent="0.25">
      <c r="A7" s="174"/>
      <c r="B7" s="174"/>
      <c r="C7" s="174"/>
      <c r="D7" s="174"/>
      <c r="E7" s="174"/>
    </row>
    <row r="8" spans="1:5" s="102" customFormat="1" ht="28.5" customHeight="1" x14ac:dyDescent="0.25">
      <c r="A8" s="175" t="s">
        <v>212</v>
      </c>
      <c r="B8" s="175"/>
      <c r="C8" s="175"/>
      <c r="D8" s="175"/>
      <c r="E8" s="175"/>
    </row>
    <row r="9" spans="1:5" s="102" customFormat="1" ht="29.25" customHeight="1" x14ac:dyDescent="0.25">
      <c r="A9" s="175" t="s">
        <v>144</v>
      </c>
      <c r="B9" s="175"/>
      <c r="C9" s="175"/>
      <c r="D9" s="175"/>
      <c r="E9" s="175"/>
    </row>
    <row r="10" spans="1:5" s="102" customFormat="1" ht="30" customHeight="1" x14ac:dyDescent="0.25">
      <c r="A10" s="175" t="s">
        <v>145</v>
      </c>
      <c r="B10" s="175"/>
      <c r="C10" s="175"/>
      <c r="D10" s="175"/>
      <c r="E10" s="175"/>
    </row>
    <row r="11" spans="1:5" s="102" customFormat="1" ht="30" customHeight="1" x14ac:dyDescent="0.25">
      <c r="A11" s="175" t="s">
        <v>146</v>
      </c>
      <c r="B11" s="175"/>
      <c r="C11" s="175"/>
      <c r="D11" s="175"/>
      <c r="E11" s="175"/>
    </row>
    <row r="12" spans="1:5" s="102" customFormat="1" ht="29.25" customHeight="1" x14ac:dyDescent="0.25">
      <c r="A12" s="175" t="s">
        <v>147</v>
      </c>
      <c r="B12" s="175"/>
      <c r="C12" s="175"/>
      <c r="D12" s="175"/>
      <c r="E12" s="175"/>
    </row>
    <row r="13" spans="1:5" s="102" customFormat="1" ht="28.5" customHeight="1" x14ac:dyDescent="0.25">
      <c r="A13" s="175" t="s">
        <v>148</v>
      </c>
      <c r="B13" s="175"/>
      <c r="C13" s="175"/>
      <c r="D13" s="175"/>
      <c r="E13" s="175"/>
    </row>
    <row r="14" spans="1:5" s="102" customFormat="1" ht="15.75" customHeight="1" x14ac:dyDescent="0.25">
      <c r="A14" s="174"/>
      <c r="B14" s="174"/>
      <c r="C14" s="174"/>
      <c r="D14" s="174"/>
      <c r="E14" s="174"/>
    </row>
    <row r="15" spans="1:5" s="102" customFormat="1" ht="135" x14ac:dyDescent="0.25">
      <c r="A15" s="104" t="s">
        <v>32</v>
      </c>
      <c r="B15" s="105" t="s">
        <v>150</v>
      </c>
      <c r="C15" s="105" t="s">
        <v>34</v>
      </c>
      <c r="D15" s="105" t="s">
        <v>149</v>
      </c>
      <c r="E15" s="105" t="s">
        <v>36</v>
      </c>
    </row>
    <row r="16" spans="1:5" s="102" customFormat="1" x14ac:dyDescent="0.25">
      <c r="A16" s="109" t="s">
        <v>37</v>
      </c>
      <c r="B16" s="106"/>
      <c r="C16" s="106"/>
      <c r="D16" s="106"/>
      <c r="E16" s="106"/>
    </row>
    <row r="17" spans="1:5" s="102" customFormat="1" x14ac:dyDescent="0.25">
      <c r="A17" s="104" t="s">
        <v>38</v>
      </c>
      <c r="B17" s="107" t="s">
        <v>39</v>
      </c>
      <c r="C17" s="107" t="s">
        <v>40</v>
      </c>
      <c r="D17" s="107">
        <v>0.13</v>
      </c>
      <c r="E17" s="107">
        <v>1114.78</v>
      </c>
    </row>
    <row r="18" spans="1:5" s="102" customFormat="1" ht="28.5" x14ac:dyDescent="0.25">
      <c r="A18" s="109" t="s">
        <v>151</v>
      </c>
      <c r="B18" s="106"/>
      <c r="C18" s="106"/>
      <c r="D18" s="106"/>
      <c r="E18" s="106"/>
    </row>
    <row r="19" spans="1:5" s="102" customFormat="1" ht="30" x14ac:dyDescent="0.25">
      <c r="A19" s="104" t="s">
        <v>223</v>
      </c>
      <c r="B19" s="107">
        <v>6.4000000000000001E-2</v>
      </c>
      <c r="C19" s="107" t="s">
        <v>107</v>
      </c>
      <c r="D19" s="107">
        <f>E19/B19</f>
        <v>2360.625</v>
      </c>
      <c r="E19" s="107">
        <v>151.08000000000001</v>
      </c>
    </row>
    <row r="20" spans="1:5" s="102" customFormat="1" x14ac:dyDescent="0.25">
      <c r="A20" s="104" t="s">
        <v>224</v>
      </c>
      <c r="B20" s="107" t="s">
        <v>42</v>
      </c>
      <c r="C20" s="107" t="s">
        <v>83</v>
      </c>
      <c r="D20" s="107">
        <f>E20</f>
        <v>805.2</v>
      </c>
      <c r="E20" s="107">
        <v>805.2</v>
      </c>
    </row>
    <row r="21" spans="1:5" s="102" customFormat="1" ht="30" x14ac:dyDescent="0.25">
      <c r="A21" s="104" t="s">
        <v>46</v>
      </c>
      <c r="B21" s="107" t="s">
        <v>42</v>
      </c>
      <c r="C21" s="107" t="s">
        <v>45</v>
      </c>
      <c r="D21" s="107">
        <f t="shared" ref="D21:D22" si="0">E21</f>
        <v>1297.77</v>
      </c>
      <c r="E21" s="107">
        <v>1297.77</v>
      </c>
    </row>
    <row r="22" spans="1:5" s="102" customFormat="1" ht="30" x14ac:dyDescent="0.25">
      <c r="A22" s="104" t="s">
        <v>225</v>
      </c>
      <c r="B22" s="107">
        <v>1</v>
      </c>
      <c r="C22" s="107" t="s">
        <v>71</v>
      </c>
      <c r="D22" s="107">
        <f t="shared" si="0"/>
        <v>3463.59</v>
      </c>
      <c r="E22" s="107">
        <v>3463.59</v>
      </c>
    </row>
    <row r="23" spans="1:5" s="102" customFormat="1" ht="30" x14ac:dyDescent="0.25">
      <c r="A23" s="104" t="s">
        <v>226</v>
      </c>
      <c r="B23" s="107">
        <v>1</v>
      </c>
      <c r="C23" s="107" t="s">
        <v>71</v>
      </c>
      <c r="D23" s="107">
        <f t="shared" ref="D23:D58" si="1">E23/B23</f>
        <v>956.69</v>
      </c>
      <c r="E23" s="107">
        <v>956.69</v>
      </c>
    </row>
    <row r="24" spans="1:5" s="102" customFormat="1" x14ac:dyDescent="0.25">
      <c r="A24" s="104" t="s">
        <v>227</v>
      </c>
      <c r="B24" s="107">
        <v>0.09</v>
      </c>
      <c r="C24" s="107" t="s">
        <v>71</v>
      </c>
      <c r="D24" s="107">
        <f t="shared" si="1"/>
        <v>855.55555555555554</v>
      </c>
      <c r="E24" s="107">
        <v>77</v>
      </c>
    </row>
    <row r="25" spans="1:5" s="102" customFormat="1" x14ac:dyDescent="0.25">
      <c r="A25" s="104" t="s">
        <v>228</v>
      </c>
      <c r="B25" s="107">
        <v>2</v>
      </c>
      <c r="C25" s="107" t="s">
        <v>71</v>
      </c>
      <c r="D25" s="107">
        <f t="shared" si="1"/>
        <v>4630.5</v>
      </c>
      <c r="E25" s="107">
        <v>9261</v>
      </c>
    </row>
    <row r="26" spans="1:5" s="102" customFormat="1" x14ac:dyDescent="0.25">
      <c r="A26" s="104" t="s">
        <v>152</v>
      </c>
      <c r="B26" s="107" t="s">
        <v>91</v>
      </c>
      <c r="C26" s="107" t="s">
        <v>83</v>
      </c>
      <c r="D26" s="107">
        <f>E26</f>
        <v>39360.17</v>
      </c>
      <c r="E26" s="107">
        <v>39360.17</v>
      </c>
    </row>
    <row r="27" spans="1:5" s="102" customFormat="1" x14ac:dyDescent="0.25">
      <c r="A27" s="104" t="s">
        <v>153</v>
      </c>
      <c r="B27" s="107" t="s">
        <v>91</v>
      </c>
      <c r="C27" s="107" t="s">
        <v>83</v>
      </c>
      <c r="D27" s="107">
        <f>E27</f>
        <v>156.99</v>
      </c>
      <c r="E27" s="107">
        <v>156.99</v>
      </c>
    </row>
    <row r="28" spans="1:5" s="102" customFormat="1" ht="28.5" x14ac:dyDescent="0.25">
      <c r="A28" s="109" t="s">
        <v>155</v>
      </c>
      <c r="B28" s="106"/>
      <c r="C28" s="106"/>
      <c r="D28" s="107"/>
      <c r="E28" s="106"/>
    </row>
    <row r="29" spans="1:5" s="102" customFormat="1" x14ac:dyDescent="0.25">
      <c r="A29" s="104" t="s">
        <v>229</v>
      </c>
      <c r="B29" s="107">
        <v>1</v>
      </c>
      <c r="C29" s="107" t="s">
        <v>71</v>
      </c>
      <c r="D29" s="107">
        <f t="shared" si="1"/>
        <v>1986.42</v>
      </c>
      <c r="E29" s="107">
        <v>1986.42</v>
      </c>
    </row>
    <row r="30" spans="1:5" s="102" customFormat="1" x14ac:dyDescent="0.25">
      <c r="A30" s="104" t="s">
        <v>230</v>
      </c>
      <c r="B30" s="107">
        <v>4</v>
      </c>
      <c r="C30" s="107" t="s">
        <v>71</v>
      </c>
      <c r="D30" s="107">
        <f t="shared" si="1"/>
        <v>1033.7075</v>
      </c>
      <c r="E30" s="107">
        <v>4134.83</v>
      </c>
    </row>
    <row r="31" spans="1:5" s="102" customFormat="1" x14ac:dyDescent="0.25">
      <c r="A31" s="104" t="s">
        <v>231</v>
      </c>
      <c r="B31" s="107">
        <v>1</v>
      </c>
      <c r="C31" s="107" t="s">
        <v>61</v>
      </c>
      <c r="D31" s="107">
        <f t="shared" si="1"/>
        <v>724.61</v>
      </c>
      <c r="E31" s="107">
        <v>724.61</v>
      </c>
    </row>
    <row r="32" spans="1:5" s="102" customFormat="1" ht="30" x14ac:dyDescent="0.25">
      <c r="A32" s="104" t="s">
        <v>232</v>
      </c>
      <c r="B32" s="107" t="s">
        <v>42</v>
      </c>
      <c r="C32" s="107" t="s">
        <v>62</v>
      </c>
      <c r="D32" s="107">
        <f>E32</f>
        <v>1165.23</v>
      </c>
      <c r="E32" s="107">
        <v>1165.23</v>
      </c>
    </row>
    <row r="33" spans="1:5" s="102" customFormat="1" x14ac:dyDescent="0.25">
      <c r="A33" s="104" t="s">
        <v>233</v>
      </c>
      <c r="B33" s="107">
        <v>2</v>
      </c>
      <c r="C33" s="107" t="s">
        <v>71</v>
      </c>
      <c r="D33" s="107">
        <f t="shared" si="1"/>
        <v>1276.855</v>
      </c>
      <c r="E33" s="107">
        <v>2553.71</v>
      </c>
    </row>
    <row r="34" spans="1:5" s="102" customFormat="1" ht="30" x14ac:dyDescent="0.25">
      <c r="A34" s="104" t="s">
        <v>234</v>
      </c>
      <c r="B34" s="107">
        <v>0.01</v>
      </c>
      <c r="C34" s="107" t="s">
        <v>48</v>
      </c>
      <c r="D34" s="107">
        <f t="shared" si="1"/>
        <v>30407</v>
      </c>
      <c r="E34" s="107">
        <v>304.07</v>
      </c>
    </row>
    <row r="35" spans="1:5" s="102" customFormat="1" x14ac:dyDescent="0.25">
      <c r="A35" s="104" t="s">
        <v>128</v>
      </c>
      <c r="B35" s="107">
        <v>1</v>
      </c>
      <c r="C35" s="107" t="s">
        <v>71</v>
      </c>
      <c r="D35" s="107">
        <f t="shared" si="1"/>
        <v>380.89</v>
      </c>
      <c r="E35" s="107">
        <v>380.89</v>
      </c>
    </row>
    <row r="36" spans="1:5" s="102" customFormat="1" x14ac:dyDescent="0.25">
      <c r="A36" s="104" t="s">
        <v>235</v>
      </c>
      <c r="B36" s="107">
        <v>2</v>
      </c>
      <c r="C36" s="107" t="s">
        <v>57</v>
      </c>
      <c r="D36" s="107">
        <f t="shared" si="1"/>
        <v>101.26</v>
      </c>
      <c r="E36" s="107">
        <v>202.52</v>
      </c>
    </row>
    <row r="37" spans="1:5" s="102" customFormat="1" x14ac:dyDescent="0.25">
      <c r="A37" s="104" t="s">
        <v>58</v>
      </c>
      <c r="B37" s="107">
        <v>1</v>
      </c>
      <c r="C37" s="107" t="s">
        <v>59</v>
      </c>
      <c r="D37" s="107">
        <f t="shared" si="1"/>
        <v>1012.36</v>
      </c>
      <c r="E37" s="107">
        <v>1012.36</v>
      </c>
    </row>
    <row r="38" spans="1:5" s="102" customFormat="1" x14ac:dyDescent="0.25">
      <c r="A38" s="104" t="s">
        <v>236</v>
      </c>
      <c r="B38" s="107">
        <v>0.17</v>
      </c>
      <c r="C38" s="107" t="s">
        <v>62</v>
      </c>
      <c r="D38" s="107">
        <f t="shared" si="1"/>
        <v>1813.705882352941</v>
      </c>
      <c r="E38" s="107">
        <v>308.33</v>
      </c>
    </row>
    <row r="39" spans="1:5" s="102" customFormat="1" x14ac:dyDescent="0.25">
      <c r="A39" s="104" t="s">
        <v>63</v>
      </c>
      <c r="B39" s="107">
        <v>0.02</v>
      </c>
      <c r="C39" s="107" t="s">
        <v>64</v>
      </c>
      <c r="D39" s="107">
        <f t="shared" si="1"/>
        <v>31975.5</v>
      </c>
      <c r="E39" s="107">
        <v>639.51</v>
      </c>
    </row>
    <row r="40" spans="1:5" s="102" customFormat="1" ht="30" x14ac:dyDescent="0.25">
      <c r="A40" s="104" t="s">
        <v>65</v>
      </c>
      <c r="B40" s="107">
        <v>1.1619999999999999</v>
      </c>
      <c r="C40" s="107" t="s">
        <v>62</v>
      </c>
      <c r="D40" s="107">
        <f t="shared" si="1"/>
        <v>1918.8468158347675</v>
      </c>
      <c r="E40" s="107">
        <v>2229.6999999999998</v>
      </c>
    </row>
    <row r="41" spans="1:5" s="102" customFormat="1" ht="30" x14ac:dyDescent="0.25">
      <c r="A41" s="104" t="s">
        <v>67</v>
      </c>
      <c r="B41" s="107">
        <v>6</v>
      </c>
      <c r="C41" s="107" t="s">
        <v>68</v>
      </c>
      <c r="D41" s="107">
        <f t="shared" si="1"/>
        <v>252.44500000000002</v>
      </c>
      <c r="E41" s="107">
        <v>1514.67</v>
      </c>
    </row>
    <row r="42" spans="1:5" s="102" customFormat="1" x14ac:dyDescent="0.25">
      <c r="A42" s="104" t="s">
        <v>237</v>
      </c>
      <c r="B42" s="107">
        <v>2</v>
      </c>
      <c r="C42" s="107" t="s">
        <v>57</v>
      </c>
      <c r="D42" s="107">
        <f t="shared" si="1"/>
        <v>81.314999999999998</v>
      </c>
      <c r="E42" s="107">
        <v>162.63</v>
      </c>
    </row>
    <row r="43" spans="1:5" s="102" customFormat="1" x14ac:dyDescent="0.25">
      <c r="A43" s="104" t="s">
        <v>161</v>
      </c>
      <c r="B43" s="107">
        <v>1</v>
      </c>
      <c r="C43" s="107" t="s">
        <v>71</v>
      </c>
      <c r="D43" s="107">
        <f t="shared" si="1"/>
        <v>4397.99</v>
      </c>
      <c r="E43" s="107">
        <v>4397.99</v>
      </c>
    </row>
    <row r="44" spans="1:5" s="102" customFormat="1" x14ac:dyDescent="0.25">
      <c r="A44" s="104" t="s">
        <v>72</v>
      </c>
      <c r="B44" s="107">
        <v>1</v>
      </c>
      <c r="C44" s="107" t="s">
        <v>59</v>
      </c>
      <c r="D44" s="107">
        <f>E44</f>
        <v>4407.03</v>
      </c>
      <c r="E44" s="107">
        <v>4407.03</v>
      </c>
    </row>
    <row r="45" spans="1:5" s="102" customFormat="1" ht="30" x14ac:dyDescent="0.25">
      <c r="A45" s="104" t="s">
        <v>74</v>
      </c>
      <c r="B45" s="107">
        <v>1</v>
      </c>
      <c r="C45" s="107" t="s">
        <v>75</v>
      </c>
      <c r="D45" s="107">
        <f t="shared" si="1"/>
        <v>868.12</v>
      </c>
      <c r="E45" s="107">
        <v>868.12</v>
      </c>
    </row>
    <row r="46" spans="1:5" s="102" customFormat="1" ht="30" x14ac:dyDescent="0.25">
      <c r="A46" s="104" t="s">
        <v>162</v>
      </c>
      <c r="B46" s="107">
        <v>0.01</v>
      </c>
      <c r="C46" s="107" t="s">
        <v>75</v>
      </c>
      <c r="D46" s="107">
        <f t="shared" si="1"/>
        <v>30424</v>
      </c>
      <c r="E46" s="107">
        <v>304.24</v>
      </c>
    </row>
    <row r="47" spans="1:5" s="102" customFormat="1" x14ac:dyDescent="0.25">
      <c r="A47" s="104" t="s">
        <v>238</v>
      </c>
      <c r="B47" s="107">
        <v>1</v>
      </c>
      <c r="C47" s="107" t="s">
        <v>239</v>
      </c>
      <c r="D47" s="107">
        <f t="shared" si="1"/>
        <v>304.24</v>
      </c>
      <c r="E47" s="107">
        <v>304.24</v>
      </c>
    </row>
    <row r="48" spans="1:5" s="102" customFormat="1" x14ac:dyDescent="0.25">
      <c r="A48" s="104" t="s">
        <v>76</v>
      </c>
      <c r="B48" s="107">
        <v>36</v>
      </c>
      <c r="C48" s="107" t="s">
        <v>75</v>
      </c>
      <c r="D48" s="107">
        <f t="shared" si="1"/>
        <v>301.7091666666667</v>
      </c>
      <c r="E48" s="107">
        <v>10861.53</v>
      </c>
    </row>
    <row r="49" spans="1:5" s="102" customFormat="1" ht="28.5" x14ac:dyDescent="0.25">
      <c r="A49" s="109" t="s">
        <v>163</v>
      </c>
      <c r="B49" s="106"/>
      <c r="C49" s="106"/>
      <c r="D49" s="107"/>
      <c r="E49" s="106"/>
    </row>
    <row r="50" spans="1:5" s="102" customFormat="1" ht="30" x14ac:dyDescent="0.25">
      <c r="A50" s="104" t="s">
        <v>168</v>
      </c>
      <c r="B50" s="107">
        <v>5.0000000000000001E-3</v>
      </c>
      <c r="C50" s="107" t="s">
        <v>45</v>
      </c>
      <c r="D50" s="107">
        <f t="shared" si="1"/>
        <v>32956</v>
      </c>
      <c r="E50" s="107">
        <v>164.78</v>
      </c>
    </row>
    <row r="51" spans="1:5" s="102" customFormat="1" ht="30" x14ac:dyDescent="0.25">
      <c r="A51" s="104" t="s">
        <v>232</v>
      </c>
      <c r="B51" s="107" t="s">
        <v>42</v>
      </c>
      <c r="C51" s="107" t="s">
        <v>62</v>
      </c>
      <c r="D51" s="107">
        <f>E51</f>
        <v>1516.18</v>
      </c>
      <c r="E51" s="107">
        <v>1516.18</v>
      </c>
    </row>
    <row r="52" spans="1:5" s="102" customFormat="1" ht="30" x14ac:dyDescent="0.25">
      <c r="A52" s="104" t="s">
        <v>132</v>
      </c>
      <c r="B52" s="107">
        <v>1</v>
      </c>
      <c r="C52" s="107" t="s">
        <v>71</v>
      </c>
      <c r="D52" s="107">
        <f t="shared" si="1"/>
        <v>469.09</v>
      </c>
      <c r="E52" s="107">
        <v>469.09</v>
      </c>
    </row>
    <row r="53" spans="1:5" s="102" customFormat="1" x14ac:dyDescent="0.25">
      <c r="A53" s="104" t="s">
        <v>177</v>
      </c>
      <c r="B53" s="107">
        <v>0.01</v>
      </c>
      <c r="C53" s="107" t="s">
        <v>48</v>
      </c>
      <c r="D53" s="107">
        <f t="shared" si="1"/>
        <v>53430.999999999993</v>
      </c>
      <c r="E53" s="107">
        <v>534.30999999999995</v>
      </c>
    </row>
    <row r="54" spans="1:5" s="102" customFormat="1" ht="30" x14ac:dyDescent="0.25">
      <c r="A54" s="104" t="s">
        <v>188</v>
      </c>
      <c r="B54" s="107">
        <v>0.58099999999999996</v>
      </c>
      <c r="C54" s="107" t="s">
        <v>62</v>
      </c>
      <c r="D54" s="107">
        <f t="shared" si="1"/>
        <v>2021.4974182444064</v>
      </c>
      <c r="E54" s="107">
        <v>1174.49</v>
      </c>
    </row>
    <row r="55" spans="1:5" s="102" customFormat="1" ht="30" x14ac:dyDescent="0.25">
      <c r="A55" s="104" t="s">
        <v>78</v>
      </c>
      <c r="B55" s="107">
        <v>0.58099999999999996</v>
      </c>
      <c r="C55" s="107" t="s">
        <v>62</v>
      </c>
      <c r="D55" s="107">
        <f t="shared" si="1"/>
        <v>2007.659208261618</v>
      </c>
      <c r="E55" s="107">
        <v>1166.45</v>
      </c>
    </row>
    <row r="56" spans="1:5" s="102" customFormat="1" x14ac:dyDescent="0.25">
      <c r="A56" s="104" t="s">
        <v>79</v>
      </c>
      <c r="B56" s="107">
        <v>50</v>
      </c>
      <c r="C56" s="107" t="s">
        <v>80</v>
      </c>
      <c r="D56" s="107">
        <f t="shared" si="1"/>
        <v>84.89139999999999</v>
      </c>
      <c r="E56" s="107">
        <v>4244.57</v>
      </c>
    </row>
    <row r="57" spans="1:5" s="102" customFormat="1" ht="30" x14ac:dyDescent="0.25">
      <c r="A57" s="104" t="s">
        <v>81</v>
      </c>
      <c r="B57" s="107" t="s">
        <v>54</v>
      </c>
      <c r="C57" s="107" t="s">
        <v>62</v>
      </c>
      <c r="D57" s="107">
        <f>E57</f>
        <v>2019.32</v>
      </c>
      <c r="E57" s="107">
        <v>2019.32</v>
      </c>
    </row>
    <row r="58" spans="1:5" s="102" customFormat="1" x14ac:dyDescent="0.25">
      <c r="A58" s="104" t="s">
        <v>240</v>
      </c>
      <c r="B58" s="107">
        <v>0.01</v>
      </c>
      <c r="C58" s="107" t="s">
        <v>84</v>
      </c>
      <c r="D58" s="107">
        <f t="shared" si="1"/>
        <v>39812</v>
      </c>
      <c r="E58" s="107">
        <v>398.12</v>
      </c>
    </row>
    <row r="59" spans="1:5" s="102" customFormat="1" ht="28.5" x14ac:dyDescent="0.25">
      <c r="A59" s="109" t="s">
        <v>52</v>
      </c>
      <c r="B59" s="106"/>
      <c r="C59" s="106"/>
      <c r="D59" s="106"/>
      <c r="E59" s="106"/>
    </row>
    <row r="60" spans="1:5" s="102" customFormat="1" ht="30" x14ac:dyDescent="0.25">
      <c r="A60" s="104" t="s">
        <v>53</v>
      </c>
      <c r="B60" s="107" t="s">
        <v>214</v>
      </c>
      <c r="C60" s="107" t="s">
        <v>40</v>
      </c>
      <c r="D60" s="107">
        <f>E60</f>
        <v>1994.76</v>
      </c>
      <c r="E60" s="107">
        <v>1994.76</v>
      </c>
    </row>
    <row r="61" spans="1:5" s="102" customFormat="1" x14ac:dyDescent="0.25">
      <c r="A61" s="109" t="s">
        <v>197</v>
      </c>
      <c r="B61" s="106"/>
      <c r="C61" s="106"/>
      <c r="D61" s="107"/>
      <c r="E61" s="106"/>
    </row>
    <row r="62" spans="1:5" s="102" customFormat="1" x14ac:dyDescent="0.25">
      <c r="A62" s="104" t="s">
        <v>199</v>
      </c>
      <c r="B62" s="107" t="s">
        <v>214</v>
      </c>
      <c r="C62" s="107" t="s">
        <v>40</v>
      </c>
      <c r="D62" s="107">
        <f t="shared" ref="D62:D69" si="2">E62</f>
        <v>5400</v>
      </c>
      <c r="E62" s="107">
        <v>5400</v>
      </c>
    </row>
    <row r="63" spans="1:5" s="102" customFormat="1" ht="42.75" x14ac:dyDescent="0.25">
      <c r="A63" s="109" t="s">
        <v>241</v>
      </c>
      <c r="B63" s="106"/>
      <c r="C63" s="106"/>
      <c r="D63" s="107"/>
      <c r="E63" s="106"/>
    </row>
    <row r="64" spans="1:5" s="102" customFormat="1" ht="30" x14ac:dyDescent="0.25">
      <c r="A64" s="104" t="s">
        <v>242</v>
      </c>
      <c r="B64" s="107" t="s">
        <v>42</v>
      </c>
      <c r="C64" s="107" t="s">
        <v>40</v>
      </c>
      <c r="D64" s="107">
        <f t="shared" si="2"/>
        <v>171.5</v>
      </c>
      <c r="E64" s="107">
        <v>171.5</v>
      </c>
    </row>
    <row r="65" spans="1:5" s="102" customFormat="1" x14ac:dyDescent="0.25">
      <c r="A65" s="109" t="s">
        <v>202</v>
      </c>
      <c r="B65" s="106"/>
      <c r="C65" s="106"/>
      <c r="D65" s="107"/>
      <c r="E65" s="106"/>
    </row>
    <row r="66" spans="1:5" s="102" customFormat="1" x14ac:dyDescent="0.25">
      <c r="A66" s="104" t="s">
        <v>243</v>
      </c>
      <c r="B66" s="107" t="s">
        <v>54</v>
      </c>
      <c r="C66" s="107" t="s">
        <v>71</v>
      </c>
      <c r="D66" s="107">
        <f t="shared" si="2"/>
        <v>3351.93</v>
      </c>
      <c r="E66" s="107">
        <v>3351.93</v>
      </c>
    </row>
    <row r="67" spans="1:5" s="102" customFormat="1" x14ac:dyDescent="0.25">
      <c r="A67" s="104" t="s">
        <v>204</v>
      </c>
      <c r="B67" s="107" t="s">
        <v>54</v>
      </c>
      <c r="C67" s="107" t="s">
        <v>71</v>
      </c>
      <c r="D67" s="107">
        <f t="shared" si="2"/>
        <v>37488.449999999997</v>
      </c>
      <c r="E67" s="107">
        <v>37488.449999999997</v>
      </c>
    </row>
    <row r="68" spans="1:5" s="102" customFormat="1" x14ac:dyDescent="0.25">
      <c r="A68" s="104" t="s">
        <v>205</v>
      </c>
      <c r="B68" s="107" t="s">
        <v>54</v>
      </c>
      <c r="C68" s="107" t="s">
        <v>71</v>
      </c>
      <c r="D68" s="107">
        <f t="shared" si="2"/>
        <v>5230.28</v>
      </c>
      <c r="E68" s="107">
        <v>5230.28</v>
      </c>
    </row>
    <row r="69" spans="1:5" s="102" customFormat="1" x14ac:dyDescent="0.25">
      <c r="A69" s="104" t="s">
        <v>244</v>
      </c>
      <c r="B69" s="107" t="s">
        <v>54</v>
      </c>
      <c r="C69" s="107" t="s">
        <v>71</v>
      </c>
      <c r="D69" s="107">
        <f t="shared" si="2"/>
        <v>28447.4</v>
      </c>
      <c r="E69" s="107">
        <v>28447.4</v>
      </c>
    </row>
    <row r="70" spans="1:5" s="52" customFormat="1" x14ac:dyDescent="0.25">
      <c r="A70" s="75" t="s">
        <v>93</v>
      </c>
      <c r="B70" s="51"/>
      <c r="C70" s="51"/>
      <c r="D70" s="51"/>
      <c r="E70" s="51"/>
    </row>
    <row r="71" spans="1:5" s="52" customFormat="1" x14ac:dyDescent="0.25">
      <c r="A71" s="76" t="s">
        <v>94</v>
      </c>
      <c r="B71" s="51" t="s">
        <v>39</v>
      </c>
      <c r="C71" s="51" t="s">
        <v>40</v>
      </c>
      <c r="D71" s="51">
        <f>E71</f>
        <v>18887.852999999999</v>
      </c>
      <c r="E71" s="51">
        <f>SUM(E16:E69)*10%</f>
        <v>18887.852999999999</v>
      </c>
    </row>
    <row r="72" spans="1:5" s="102" customFormat="1" x14ac:dyDescent="0.25">
      <c r="A72" s="110" t="s">
        <v>95</v>
      </c>
      <c r="B72" s="107"/>
      <c r="C72" s="107"/>
      <c r="D72" s="107"/>
      <c r="E72" s="108">
        <f>SUM(E16:E71)</f>
        <v>207766.383</v>
      </c>
    </row>
    <row r="73" spans="1:5" s="102" customFormat="1" ht="11.25" customHeight="1" x14ac:dyDescent="0.25">
      <c r="A73" s="174"/>
      <c r="B73" s="174"/>
      <c r="C73" s="174"/>
      <c r="D73" s="174"/>
      <c r="E73" s="174"/>
    </row>
    <row r="74" spans="1:5" s="102" customFormat="1" hidden="1" x14ac:dyDescent="0.25">
      <c r="A74" s="174"/>
      <c r="B74" s="174"/>
      <c r="C74" s="174"/>
      <c r="D74" s="174"/>
      <c r="E74" s="174"/>
    </row>
    <row r="75" spans="1:5" s="102" customFormat="1" ht="39.75" customHeight="1" x14ac:dyDescent="0.25">
      <c r="A75" s="175" t="s">
        <v>245</v>
      </c>
      <c r="B75" s="175"/>
      <c r="C75" s="175"/>
      <c r="D75" s="175"/>
      <c r="E75" s="175"/>
    </row>
    <row r="76" spans="1:5" s="102" customFormat="1" ht="27.75" customHeight="1" x14ac:dyDescent="0.25">
      <c r="A76" s="175" t="s">
        <v>206</v>
      </c>
      <c r="B76" s="175"/>
      <c r="C76" s="175"/>
      <c r="D76" s="175"/>
      <c r="E76" s="175"/>
    </row>
    <row r="77" spans="1:5" s="102" customFormat="1" ht="24" customHeight="1" x14ac:dyDescent="0.25">
      <c r="A77" s="175" t="s">
        <v>207</v>
      </c>
      <c r="B77" s="175"/>
      <c r="C77" s="175"/>
      <c r="D77" s="175"/>
      <c r="E77" s="175"/>
    </row>
    <row r="78" spans="1:5" s="102" customFormat="1" ht="30.75" customHeight="1" x14ac:dyDescent="0.25">
      <c r="A78" s="175" t="s">
        <v>208</v>
      </c>
      <c r="B78" s="175"/>
      <c r="C78" s="175"/>
      <c r="D78" s="175"/>
      <c r="E78" s="175"/>
    </row>
    <row r="79" spans="1:5" s="102" customFormat="1" ht="9.75" customHeight="1" x14ac:dyDescent="0.25">
      <c r="A79" s="174"/>
      <c r="B79" s="174"/>
      <c r="C79" s="174"/>
      <c r="D79" s="174"/>
      <c r="E79" s="174"/>
    </row>
    <row r="80" spans="1:5" s="102" customFormat="1" ht="24.75" hidden="1" customHeight="1" x14ac:dyDescent="0.25">
      <c r="B80" s="175"/>
      <c r="C80" s="175"/>
      <c r="D80" s="175"/>
      <c r="E80" s="175"/>
    </row>
    <row r="81" spans="1:5" s="102" customFormat="1" ht="18.75" customHeight="1" x14ac:dyDescent="0.25">
      <c r="A81" s="174" t="s">
        <v>209</v>
      </c>
      <c r="B81" s="174"/>
      <c r="C81" s="174"/>
      <c r="D81" s="174"/>
      <c r="E81" s="174"/>
    </row>
    <row r="82" spans="1:5" s="102" customFormat="1" ht="15.75" customHeight="1" x14ac:dyDescent="0.25">
      <c r="A82" s="174" t="s">
        <v>246</v>
      </c>
      <c r="B82" s="174"/>
      <c r="C82" s="174"/>
      <c r="D82" s="174"/>
      <c r="E82" s="174"/>
    </row>
    <row r="83" spans="1:5" s="102" customFormat="1" ht="10.5" customHeight="1" x14ac:dyDescent="0.25">
      <c r="B83" s="174"/>
      <c r="C83" s="174"/>
      <c r="D83" s="174" t="s">
        <v>103</v>
      </c>
      <c r="E83" s="174"/>
    </row>
    <row r="84" spans="1:5" s="102" customFormat="1" ht="9.75" customHeight="1" x14ac:dyDescent="0.25">
      <c r="A84" s="174"/>
      <c r="B84" s="174"/>
      <c r="C84" s="174"/>
      <c r="D84" s="174"/>
      <c r="E84" s="174"/>
    </row>
    <row r="85" spans="1:5" s="102" customFormat="1" x14ac:dyDescent="0.25">
      <c r="A85" s="174" t="s">
        <v>210</v>
      </c>
      <c r="B85" s="174"/>
      <c r="C85" s="174"/>
      <c r="D85" s="174"/>
      <c r="E85" s="174"/>
    </row>
    <row r="86" spans="1:5" s="102" customFormat="1" ht="10.5" customHeight="1" x14ac:dyDescent="0.25">
      <c r="B86" s="174"/>
      <c r="C86" s="174"/>
      <c r="D86" s="174" t="s">
        <v>103</v>
      </c>
      <c r="E86" s="174"/>
    </row>
    <row r="87" spans="1:5" s="102" customFormat="1" ht="11.25" customHeight="1" x14ac:dyDescent="0.25">
      <c r="A87" s="174"/>
      <c r="B87" s="174"/>
      <c r="C87" s="174"/>
      <c r="D87" s="174"/>
      <c r="E87" s="174"/>
    </row>
  </sheetData>
  <mergeCells count="31">
    <mergeCell ref="B86:C86"/>
    <mergeCell ref="D86:E86"/>
    <mergeCell ref="A87:E87"/>
    <mergeCell ref="A5:E5"/>
    <mergeCell ref="A4:E4"/>
    <mergeCell ref="A81:E81"/>
    <mergeCell ref="A82:E82"/>
    <mergeCell ref="B83:C83"/>
    <mergeCell ref="D83:E83"/>
    <mergeCell ref="A84:E84"/>
    <mergeCell ref="A85:E85"/>
    <mergeCell ref="A75:E75"/>
    <mergeCell ref="A76:E76"/>
    <mergeCell ref="A77:E77"/>
    <mergeCell ref="A78:E78"/>
    <mergeCell ref="A79:E79"/>
    <mergeCell ref="B80:E80"/>
    <mergeCell ref="A73:E73"/>
    <mergeCell ref="A74:E74"/>
    <mergeCell ref="A10:E10"/>
    <mergeCell ref="A11:E11"/>
    <mergeCell ref="A12:E12"/>
    <mergeCell ref="A13:E13"/>
    <mergeCell ref="A14:E14"/>
    <mergeCell ref="A6:D6"/>
    <mergeCell ref="A7:E7"/>
    <mergeCell ref="A8:E8"/>
    <mergeCell ref="A9:E9"/>
    <mergeCell ref="A1:E1"/>
    <mergeCell ref="A2:E2"/>
    <mergeCell ref="B3:E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workbookViewId="0">
      <selection activeCell="M12" sqref="M12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6" t="s">
        <v>268</v>
      </c>
      <c r="B1" s="156"/>
      <c r="C1" s="156"/>
      <c r="D1" s="156"/>
      <c r="E1" s="156"/>
      <c r="F1" s="156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269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7" t="s">
        <v>1</v>
      </c>
      <c r="B5" s="157"/>
      <c r="C5" s="157"/>
      <c r="D5" s="157"/>
      <c r="E5" s="157"/>
      <c r="F5" s="157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0" t="s">
        <v>2</v>
      </c>
      <c r="B6" s="71">
        <v>2</v>
      </c>
      <c r="C6" s="70" t="s">
        <v>3</v>
      </c>
      <c r="D6" s="98">
        <v>714.6</v>
      </c>
      <c r="E6" s="70" t="s">
        <v>4</v>
      </c>
      <c r="F6" s="73">
        <v>689</v>
      </c>
      <c r="G6" s="6"/>
      <c r="H6" s="8"/>
      <c r="I6" s="9"/>
      <c r="J6" s="10"/>
      <c r="K6" s="11"/>
      <c r="L6" s="12"/>
      <c r="M6" s="12"/>
      <c r="N6" s="12"/>
      <c r="O6" s="6"/>
      <c r="P6" s="6"/>
      <c r="Q6" s="147"/>
      <c r="R6" s="147"/>
      <c r="S6" s="146"/>
    </row>
    <row r="7" spans="1:19" s="17" customFormat="1" ht="32.25" customHeight="1" x14ac:dyDescent="0.25">
      <c r="A7" s="70" t="s">
        <v>5</v>
      </c>
      <c r="B7" s="71">
        <v>2</v>
      </c>
      <c r="C7" s="70" t="s">
        <v>6</v>
      </c>
      <c r="D7" s="98">
        <v>0</v>
      </c>
      <c r="E7" s="70" t="s">
        <v>7</v>
      </c>
      <c r="F7" s="73">
        <v>442</v>
      </c>
      <c r="G7" s="6"/>
      <c r="H7" s="8"/>
      <c r="I7" s="9"/>
      <c r="J7" s="10"/>
      <c r="K7" s="11"/>
      <c r="L7" s="12"/>
      <c r="M7" s="12"/>
      <c r="N7" s="12"/>
      <c r="O7" s="6"/>
      <c r="P7" s="6"/>
      <c r="Q7" s="147"/>
      <c r="R7" s="147"/>
      <c r="S7" s="24"/>
    </row>
    <row r="8" spans="1:19" s="17" customFormat="1" ht="44.25" customHeight="1" x14ac:dyDescent="0.25">
      <c r="A8" s="112" t="s">
        <v>8</v>
      </c>
      <c r="B8" s="71">
        <v>12</v>
      </c>
      <c r="C8" s="70" t="s">
        <v>9</v>
      </c>
      <c r="D8" s="73">
        <v>67.099999999999994</v>
      </c>
      <c r="E8" s="70" t="s">
        <v>10</v>
      </c>
      <c r="F8" s="73">
        <v>72.37</v>
      </c>
      <c r="G8" s="6"/>
      <c r="H8" s="8"/>
      <c r="I8" s="9"/>
      <c r="J8" s="10"/>
      <c r="K8" s="111"/>
      <c r="L8" s="12"/>
      <c r="M8" s="12"/>
      <c r="N8" s="12"/>
      <c r="O8" s="6"/>
      <c r="P8" s="6"/>
      <c r="Q8" s="147"/>
      <c r="R8" s="147"/>
      <c r="S8" s="24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111"/>
      <c r="L9" s="12"/>
      <c r="M9" s="12"/>
      <c r="N9" s="12"/>
      <c r="O9" s="6"/>
      <c r="P9" s="6"/>
      <c r="Q9" s="115"/>
      <c r="R9" s="115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113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61" t="s">
        <v>11</v>
      </c>
      <c r="B11" s="162"/>
      <c r="C11" s="162"/>
      <c r="D11" s="162"/>
      <c r="E11" s="163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67" customFormat="1" ht="30" customHeight="1" x14ac:dyDescent="0.25">
      <c r="A12" s="149" t="s">
        <v>13</v>
      </c>
      <c r="B12" s="150"/>
      <c r="C12" s="150"/>
      <c r="D12" s="150"/>
      <c r="E12" s="151"/>
      <c r="F12" s="65">
        <v>-162839.92199999996</v>
      </c>
      <c r="G12" s="145"/>
    </row>
    <row r="13" spans="1:19" s="67" customFormat="1" ht="30" customHeight="1" x14ac:dyDescent="0.25">
      <c r="A13" s="149" t="s">
        <v>14</v>
      </c>
      <c r="B13" s="150"/>
      <c r="C13" s="150"/>
      <c r="D13" s="150"/>
      <c r="E13" s="151"/>
      <c r="F13" s="65">
        <v>61992.74000000002</v>
      </c>
    </row>
    <row r="14" spans="1:19" s="67" customFormat="1" ht="30" customHeight="1" x14ac:dyDescent="0.25">
      <c r="A14" s="149" t="s">
        <v>15</v>
      </c>
      <c r="B14" s="150"/>
      <c r="C14" s="150"/>
      <c r="D14" s="150"/>
      <c r="E14" s="151"/>
      <c r="F14" s="68">
        <f>SUM(F15:F17)</f>
        <v>129798.02</v>
      </c>
    </row>
    <row r="15" spans="1:19" s="27" customFormat="1" ht="28.5" customHeight="1" x14ac:dyDescent="0.25">
      <c r="A15" s="152" t="s">
        <v>16</v>
      </c>
      <c r="B15" s="153"/>
      <c r="C15" s="153"/>
      <c r="D15" s="153"/>
      <c r="E15" s="154"/>
      <c r="F15" s="64">
        <v>128628.02</v>
      </c>
    </row>
    <row r="16" spans="1:19" s="27" customFormat="1" ht="24.75" hidden="1" customHeight="1" x14ac:dyDescent="0.25">
      <c r="A16" s="152" t="s">
        <v>17</v>
      </c>
      <c r="B16" s="153"/>
      <c r="C16" s="153"/>
      <c r="D16" s="153"/>
      <c r="E16" s="154"/>
      <c r="F16" s="64"/>
    </row>
    <row r="17" spans="1:19" s="27" customFormat="1" ht="30" customHeight="1" x14ac:dyDescent="0.25">
      <c r="A17" s="152" t="s">
        <v>18</v>
      </c>
      <c r="B17" s="153"/>
      <c r="C17" s="153"/>
      <c r="D17" s="153"/>
      <c r="E17" s="154"/>
      <c r="F17" s="64">
        <v>1170</v>
      </c>
    </row>
    <row r="18" spans="1:19" s="67" customFormat="1" ht="30" customHeight="1" x14ac:dyDescent="0.25">
      <c r="A18" s="149" t="s">
        <v>19</v>
      </c>
      <c r="B18" s="150"/>
      <c r="C18" s="150"/>
      <c r="D18" s="150"/>
      <c r="E18" s="151"/>
      <c r="F18" s="68">
        <f>SUM(F19:F21)</f>
        <v>146208.09</v>
      </c>
    </row>
    <row r="19" spans="1:19" s="27" customFormat="1" ht="30" customHeight="1" x14ac:dyDescent="0.25">
      <c r="A19" s="152" t="s">
        <v>16</v>
      </c>
      <c r="B19" s="153"/>
      <c r="C19" s="153"/>
      <c r="D19" s="153"/>
      <c r="E19" s="154"/>
      <c r="F19" s="64">
        <v>145218.09</v>
      </c>
    </row>
    <row r="20" spans="1:19" s="27" customFormat="1" ht="30" hidden="1" customHeight="1" x14ac:dyDescent="0.25">
      <c r="A20" s="152" t="s">
        <v>17</v>
      </c>
      <c r="B20" s="153"/>
      <c r="C20" s="153"/>
      <c r="D20" s="153"/>
      <c r="E20" s="154"/>
      <c r="F20" s="64"/>
    </row>
    <row r="21" spans="1:19" s="30" customFormat="1" ht="30" customHeight="1" x14ac:dyDescent="0.2">
      <c r="A21" s="152" t="s">
        <v>18</v>
      </c>
      <c r="B21" s="153"/>
      <c r="C21" s="153"/>
      <c r="D21" s="153"/>
      <c r="E21" s="154"/>
      <c r="F21" s="64">
        <v>990</v>
      </c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69" customFormat="1" ht="30" customHeight="1" x14ac:dyDescent="0.25">
      <c r="A22" s="149" t="s">
        <v>20</v>
      </c>
      <c r="B22" s="150"/>
      <c r="C22" s="150"/>
      <c r="D22" s="150"/>
      <c r="E22" s="151"/>
      <c r="F22" s="68">
        <f>F12+F18</f>
        <v>-16631.831999999966</v>
      </c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</row>
    <row r="23" spans="1:19" s="69" customFormat="1" ht="30" customHeight="1" x14ac:dyDescent="0.25">
      <c r="A23" s="149" t="s">
        <v>21</v>
      </c>
      <c r="B23" s="150"/>
      <c r="C23" s="150"/>
      <c r="D23" s="150"/>
      <c r="E23" s="151"/>
      <c r="F23" s="68">
        <f>акт21!E71</f>
        <v>138511.24100000001</v>
      </c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</row>
    <row r="24" spans="1:19" s="69" customFormat="1" ht="30" customHeight="1" x14ac:dyDescent="0.25">
      <c r="A24" s="149" t="s">
        <v>221</v>
      </c>
      <c r="B24" s="150"/>
      <c r="C24" s="150"/>
      <c r="D24" s="150"/>
      <c r="E24" s="151"/>
      <c r="F24" s="68">
        <f>F22-F23</f>
        <v>-155143.07299999997</v>
      </c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</row>
    <row r="25" spans="1:19" s="69" customFormat="1" ht="30" customHeight="1" x14ac:dyDescent="0.25">
      <c r="A25" s="149" t="s">
        <v>23</v>
      </c>
      <c r="B25" s="150"/>
      <c r="C25" s="150"/>
      <c r="D25" s="150"/>
      <c r="E25" s="151"/>
      <c r="F25" s="65">
        <f>F13+F14-F18</f>
        <v>45582.670000000013</v>
      </c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48" t="s">
        <v>24</v>
      </c>
      <c r="B27" s="148"/>
      <c r="C27" s="148"/>
      <c r="D27" s="148"/>
    </row>
    <row r="28" spans="1:19" s="1" customFormat="1" ht="21.75" hidden="1" customHeight="1" x14ac:dyDescent="0.25">
      <c r="A28" s="155" t="s">
        <v>270</v>
      </c>
      <c r="B28" s="155"/>
      <c r="C28" s="155"/>
      <c r="D28" s="155"/>
    </row>
    <row r="29" spans="1:19" s="1" customFormat="1" ht="22.5" customHeight="1" x14ac:dyDescent="0.25">
      <c r="A29" s="148" t="s">
        <v>26</v>
      </c>
      <c r="B29" s="148"/>
      <c r="C29" s="148"/>
      <c r="D29" s="148"/>
    </row>
    <row r="30" spans="1:19" s="1" customFormat="1" ht="22.5" customHeight="1" x14ac:dyDescent="0.25">
      <c r="A30" s="148" t="s">
        <v>27</v>
      </c>
      <c r="B30" s="148"/>
      <c r="C30" s="148"/>
      <c r="D30" s="2"/>
    </row>
  </sheetData>
  <mergeCells count="21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3"/>
  <sheetViews>
    <sheetView tabSelected="1" topLeftCell="A60" workbookViewId="0">
      <selection activeCell="F72" sqref="F72"/>
    </sheetView>
  </sheetViews>
  <sheetFormatPr defaultColWidth="8.140625" defaultRowHeight="15" x14ac:dyDescent="0.25"/>
  <cols>
    <col min="1" max="1" width="55.85546875" style="114" customWidth="1"/>
    <col min="2" max="5" width="17.140625" style="114" customWidth="1"/>
    <col min="6" max="6" width="9.42578125" style="114" bestFit="1" customWidth="1"/>
    <col min="7" max="255" width="8.140625" style="114"/>
    <col min="256" max="256" width="8.7109375" style="114" customWidth="1"/>
    <col min="257" max="257" width="31.5703125" style="114" customWidth="1"/>
    <col min="258" max="258" width="13.85546875" style="114" customWidth="1"/>
    <col min="259" max="259" width="19.140625" style="114" customWidth="1"/>
    <col min="260" max="260" width="17.5703125" style="114" customWidth="1"/>
    <col min="261" max="261" width="14.7109375" style="114" customWidth="1"/>
    <col min="262" max="511" width="8.140625" style="114"/>
    <col min="512" max="512" width="8.7109375" style="114" customWidth="1"/>
    <col min="513" max="513" width="31.5703125" style="114" customWidth="1"/>
    <col min="514" max="514" width="13.85546875" style="114" customWidth="1"/>
    <col min="515" max="515" width="19.140625" style="114" customWidth="1"/>
    <col min="516" max="516" width="17.5703125" style="114" customWidth="1"/>
    <col min="517" max="517" width="14.7109375" style="114" customWidth="1"/>
    <col min="518" max="767" width="8.140625" style="114"/>
    <col min="768" max="768" width="8.7109375" style="114" customWidth="1"/>
    <col min="769" max="769" width="31.5703125" style="114" customWidth="1"/>
    <col min="770" max="770" width="13.85546875" style="114" customWidth="1"/>
    <col min="771" max="771" width="19.140625" style="114" customWidth="1"/>
    <col min="772" max="772" width="17.5703125" style="114" customWidth="1"/>
    <col min="773" max="773" width="14.7109375" style="114" customWidth="1"/>
    <col min="774" max="1023" width="8.140625" style="114"/>
    <col min="1024" max="1024" width="8.7109375" style="114" customWidth="1"/>
    <col min="1025" max="1025" width="31.5703125" style="114" customWidth="1"/>
    <col min="1026" max="1026" width="13.85546875" style="114" customWidth="1"/>
    <col min="1027" max="1027" width="19.140625" style="114" customWidth="1"/>
    <col min="1028" max="1028" width="17.5703125" style="114" customWidth="1"/>
    <col min="1029" max="1029" width="14.7109375" style="114" customWidth="1"/>
    <col min="1030" max="1279" width="8.140625" style="114"/>
    <col min="1280" max="1280" width="8.7109375" style="114" customWidth="1"/>
    <col min="1281" max="1281" width="31.5703125" style="114" customWidth="1"/>
    <col min="1282" max="1282" width="13.85546875" style="114" customWidth="1"/>
    <col min="1283" max="1283" width="19.140625" style="114" customWidth="1"/>
    <col min="1284" max="1284" width="17.5703125" style="114" customWidth="1"/>
    <col min="1285" max="1285" width="14.7109375" style="114" customWidth="1"/>
    <col min="1286" max="1535" width="8.140625" style="114"/>
    <col min="1536" max="1536" width="8.7109375" style="114" customWidth="1"/>
    <col min="1537" max="1537" width="31.5703125" style="114" customWidth="1"/>
    <col min="1538" max="1538" width="13.85546875" style="114" customWidth="1"/>
    <col min="1539" max="1539" width="19.140625" style="114" customWidth="1"/>
    <col min="1540" max="1540" width="17.5703125" style="114" customWidth="1"/>
    <col min="1541" max="1541" width="14.7109375" style="114" customWidth="1"/>
    <col min="1542" max="1791" width="8.140625" style="114"/>
    <col min="1792" max="1792" width="8.7109375" style="114" customWidth="1"/>
    <col min="1793" max="1793" width="31.5703125" style="114" customWidth="1"/>
    <col min="1794" max="1794" width="13.85546875" style="114" customWidth="1"/>
    <col min="1795" max="1795" width="19.140625" style="114" customWidth="1"/>
    <col min="1796" max="1796" width="17.5703125" style="114" customWidth="1"/>
    <col min="1797" max="1797" width="14.7109375" style="114" customWidth="1"/>
    <col min="1798" max="2047" width="8.140625" style="114"/>
    <col min="2048" max="2048" width="8.7109375" style="114" customWidth="1"/>
    <col min="2049" max="2049" width="31.5703125" style="114" customWidth="1"/>
    <col min="2050" max="2050" width="13.85546875" style="114" customWidth="1"/>
    <col min="2051" max="2051" width="19.140625" style="114" customWidth="1"/>
    <col min="2052" max="2052" width="17.5703125" style="114" customWidth="1"/>
    <col min="2053" max="2053" width="14.7109375" style="114" customWidth="1"/>
    <col min="2054" max="2303" width="8.140625" style="114"/>
    <col min="2304" max="2304" width="8.7109375" style="114" customWidth="1"/>
    <col min="2305" max="2305" width="31.5703125" style="114" customWidth="1"/>
    <col min="2306" max="2306" width="13.85546875" style="114" customWidth="1"/>
    <col min="2307" max="2307" width="19.140625" style="114" customWidth="1"/>
    <col min="2308" max="2308" width="17.5703125" style="114" customWidth="1"/>
    <col min="2309" max="2309" width="14.7109375" style="114" customWidth="1"/>
    <col min="2310" max="2559" width="8.140625" style="114"/>
    <col min="2560" max="2560" width="8.7109375" style="114" customWidth="1"/>
    <col min="2561" max="2561" width="31.5703125" style="114" customWidth="1"/>
    <col min="2562" max="2562" width="13.85546875" style="114" customWidth="1"/>
    <col min="2563" max="2563" width="19.140625" style="114" customWidth="1"/>
    <col min="2564" max="2564" width="17.5703125" style="114" customWidth="1"/>
    <col min="2565" max="2565" width="14.7109375" style="114" customWidth="1"/>
    <col min="2566" max="2815" width="8.140625" style="114"/>
    <col min="2816" max="2816" width="8.7109375" style="114" customWidth="1"/>
    <col min="2817" max="2817" width="31.5703125" style="114" customWidth="1"/>
    <col min="2818" max="2818" width="13.85546875" style="114" customWidth="1"/>
    <col min="2819" max="2819" width="19.140625" style="114" customWidth="1"/>
    <col min="2820" max="2820" width="17.5703125" style="114" customWidth="1"/>
    <col min="2821" max="2821" width="14.7109375" style="114" customWidth="1"/>
    <col min="2822" max="3071" width="8.140625" style="114"/>
    <col min="3072" max="3072" width="8.7109375" style="114" customWidth="1"/>
    <col min="3073" max="3073" width="31.5703125" style="114" customWidth="1"/>
    <col min="3074" max="3074" width="13.85546875" style="114" customWidth="1"/>
    <col min="3075" max="3075" width="19.140625" style="114" customWidth="1"/>
    <col min="3076" max="3076" width="17.5703125" style="114" customWidth="1"/>
    <col min="3077" max="3077" width="14.7109375" style="114" customWidth="1"/>
    <col min="3078" max="3327" width="8.140625" style="114"/>
    <col min="3328" max="3328" width="8.7109375" style="114" customWidth="1"/>
    <col min="3329" max="3329" width="31.5703125" style="114" customWidth="1"/>
    <col min="3330" max="3330" width="13.85546875" style="114" customWidth="1"/>
    <col min="3331" max="3331" width="19.140625" style="114" customWidth="1"/>
    <col min="3332" max="3332" width="17.5703125" style="114" customWidth="1"/>
    <col min="3333" max="3333" width="14.7109375" style="114" customWidth="1"/>
    <col min="3334" max="3583" width="8.140625" style="114"/>
    <col min="3584" max="3584" width="8.7109375" style="114" customWidth="1"/>
    <col min="3585" max="3585" width="31.5703125" style="114" customWidth="1"/>
    <col min="3586" max="3586" width="13.85546875" style="114" customWidth="1"/>
    <col min="3587" max="3587" width="19.140625" style="114" customWidth="1"/>
    <col min="3588" max="3588" width="17.5703125" style="114" customWidth="1"/>
    <col min="3589" max="3589" width="14.7109375" style="114" customWidth="1"/>
    <col min="3590" max="3839" width="8.140625" style="114"/>
    <col min="3840" max="3840" width="8.7109375" style="114" customWidth="1"/>
    <col min="3841" max="3841" width="31.5703125" style="114" customWidth="1"/>
    <col min="3842" max="3842" width="13.85546875" style="114" customWidth="1"/>
    <col min="3843" max="3843" width="19.140625" style="114" customWidth="1"/>
    <col min="3844" max="3844" width="17.5703125" style="114" customWidth="1"/>
    <col min="3845" max="3845" width="14.7109375" style="114" customWidth="1"/>
    <col min="3846" max="4095" width="8.140625" style="114"/>
    <col min="4096" max="4096" width="8.7109375" style="114" customWidth="1"/>
    <col min="4097" max="4097" width="31.5703125" style="114" customWidth="1"/>
    <col min="4098" max="4098" width="13.85546875" style="114" customWidth="1"/>
    <col min="4099" max="4099" width="19.140625" style="114" customWidth="1"/>
    <col min="4100" max="4100" width="17.5703125" style="114" customWidth="1"/>
    <col min="4101" max="4101" width="14.7109375" style="114" customWidth="1"/>
    <col min="4102" max="4351" width="8.140625" style="114"/>
    <col min="4352" max="4352" width="8.7109375" style="114" customWidth="1"/>
    <col min="4353" max="4353" width="31.5703125" style="114" customWidth="1"/>
    <col min="4354" max="4354" width="13.85546875" style="114" customWidth="1"/>
    <col min="4355" max="4355" width="19.140625" style="114" customWidth="1"/>
    <col min="4356" max="4356" width="17.5703125" style="114" customWidth="1"/>
    <col min="4357" max="4357" width="14.7109375" style="114" customWidth="1"/>
    <col min="4358" max="4607" width="8.140625" style="114"/>
    <col min="4608" max="4608" width="8.7109375" style="114" customWidth="1"/>
    <col min="4609" max="4609" width="31.5703125" style="114" customWidth="1"/>
    <col min="4610" max="4610" width="13.85546875" style="114" customWidth="1"/>
    <col min="4611" max="4611" width="19.140625" style="114" customWidth="1"/>
    <col min="4612" max="4612" width="17.5703125" style="114" customWidth="1"/>
    <col min="4613" max="4613" width="14.7109375" style="114" customWidth="1"/>
    <col min="4614" max="4863" width="8.140625" style="114"/>
    <col min="4864" max="4864" width="8.7109375" style="114" customWidth="1"/>
    <col min="4865" max="4865" width="31.5703125" style="114" customWidth="1"/>
    <col min="4866" max="4866" width="13.85546875" style="114" customWidth="1"/>
    <col min="4867" max="4867" width="19.140625" style="114" customWidth="1"/>
    <col min="4868" max="4868" width="17.5703125" style="114" customWidth="1"/>
    <col min="4869" max="4869" width="14.7109375" style="114" customWidth="1"/>
    <col min="4870" max="5119" width="8.140625" style="114"/>
    <col min="5120" max="5120" width="8.7109375" style="114" customWidth="1"/>
    <col min="5121" max="5121" width="31.5703125" style="114" customWidth="1"/>
    <col min="5122" max="5122" width="13.85546875" style="114" customWidth="1"/>
    <col min="5123" max="5123" width="19.140625" style="114" customWidth="1"/>
    <col min="5124" max="5124" width="17.5703125" style="114" customWidth="1"/>
    <col min="5125" max="5125" width="14.7109375" style="114" customWidth="1"/>
    <col min="5126" max="5375" width="8.140625" style="114"/>
    <col min="5376" max="5376" width="8.7109375" style="114" customWidth="1"/>
    <col min="5377" max="5377" width="31.5703125" style="114" customWidth="1"/>
    <col min="5378" max="5378" width="13.85546875" style="114" customWidth="1"/>
    <col min="5379" max="5379" width="19.140625" style="114" customWidth="1"/>
    <col min="5380" max="5380" width="17.5703125" style="114" customWidth="1"/>
    <col min="5381" max="5381" width="14.7109375" style="114" customWidth="1"/>
    <col min="5382" max="5631" width="8.140625" style="114"/>
    <col min="5632" max="5632" width="8.7109375" style="114" customWidth="1"/>
    <col min="5633" max="5633" width="31.5703125" style="114" customWidth="1"/>
    <col min="5634" max="5634" width="13.85546875" style="114" customWidth="1"/>
    <col min="5635" max="5635" width="19.140625" style="114" customWidth="1"/>
    <col min="5636" max="5636" width="17.5703125" style="114" customWidth="1"/>
    <col min="5637" max="5637" width="14.7109375" style="114" customWidth="1"/>
    <col min="5638" max="5887" width="8.140625" style="114"/>
    <col min="5888" max="5888" width="8.7109375" style="114" customWidth="1"/>
    <col min="5889" max="5889" width="31.5703125" style="114" customWidth="1"/>
    <col min="5890" max="5890" width="13.85546875" style="114" customWidth="1"/>
    <col min="5891" max="5891" width="19.140625" style="114" customWidth="1"/>
    <col min="5892" max="5892" width="17.5703125" style="114" customWidth="1"/>
    <col min="5893" max="5893" width="14.7109375" style="114" customWidth="1"/>
    <col min="5894" max="6143" width="8.140625" style="114"/>
    <col min="6144" max="6144" width="8.7109375" style="114" customWidth="1"/>
    <col min="6145" max="6145" width="31.5703125" style="114" customWidth="1"/>
    <col min="6146" max="6146" width="13.85546875" style="114" customWidth="1"/>
    <col min="6147" max="6147" width="19.140625" style="114" customWidth="1"/>
    <col min="6148" max="6148" width="17.5703125" style="114" customWidth="1"/>
    <col min="6149" max="6149" width="14.7109375" style="114" customWidth="1"/>
    <col min="6150" max="6399" width="8.140625" style="114"/>
    <col min="6400" max="6400" width="8.7109375" style="114" customWidth="1"/>
    <col min="6401" max="6401" width="31.5703125" style="114" customWidth="1"/>
    <col min="6402" max="6402" width="13.85546875" style="114" customWidth="1"/>
    <col min="6403" max="6403" width="19.140625" style="114" customWidth="1"/>
    <col min="6404" max="6404" width="17.5703125" style="114" customWidth="1"/>
    <col min="6405" max="6405" width="14.7109375" style="114" customWidth="1"/>
    <col min="6406" max="6655" width="8.140625" style="114"/>
    <col min="6656" max="6656" width="8.7109375" style="114" customWidth="1"/>
    <col min="6657" max="6657" width="31.5703125" style="114" customWidth="1"/>
    <col min="6658" max="6658" width="13.85546875" style="114" customWidth="1"/>
    <col min="6659" max="6659" width="19.140625" style="114" customWidth="1"/>
    <col min="6660" max="6660" width="17.5703125" style="114" customWidth="1"/>
    <col min="6661" max="6661" width="14.7109375" style="114" customWidth="1"/>
    <col min="6662" max="6911" width="8.140625" style="114"/>
    <col min="6912" max="6912" width="8.7109375" style="114" customWidth="1"/>
    <col min="6913" max="6913" width="31.5703125" style="114" customWidth="1"/>
    <col min="6914" max="6914" width="13.85546875" style="114" customWidth="1"/>
    <col min="6915" max="6915" width="19.140625" style="114" customWidth="1"/>
    <col min="6916" max="6916" width="17.5703125" style="114" customWidth="1"/>
    <col min="6917" max="6917" width="14.7109375" style="114" customWidth="1"/>
    <col min="6918" max="7167" width="8.140625" style="114"/>
    <col min="7168" max="7168" width="8.7109375" style="114" customWidth="1"/>
    <col min="7169" max="7169" width="31.5703125" style="114" customWidth="1"/>
    <col min="7170" max="7170" width="13.85546875" style="114" customWidth="1"/>
    <col min="7171" max="7171" width="19.140625" style="114" customWidth="1"/>
    <col min="7172" max="7172" width="17.5703125" style="114" customWidth="1"/>
    <col min="7173" max="7173" width="14.7109375" style="114" customWidth="1"/>
    <col min="7174" max="7423" width="8.140625" style="114"/>
    <col min="7424" max="7424" width="8.7109375" style="114" customWidth="1"/>
    <col min="7425" max="7425" width="31.5703125" style="114" customWidth="1"/>
    <col min="7426" max="7426" width="13.85546875" style="114" customWidth="1"/>
    <col min="7427" max="7427" width="19.140625" style="114" customWidth="1"/>
    <col min="7428" max="7428" width="17.5703125" style="114" customWidth="1"/>
    <col min="7429" max="7429" width="14.7109375" style="114" customWidth="1"/>
    <col min="7430" max="7679" width="8.140625" style="114"/>
    <col min="7680" max="7680" width="8.7109375" style="114" customWidth="1"/>
    <col min="7681" max="7681" width="31.5703125" style="114" customWidth="1"/>
    <col min="7682" max="7682" width="13.85546875" style="114" customWidth="1"/>
    <col min="7683" max="7683" width="19.140625" style="114" customWidth="1"/>
    <col min="7684" max="7684" width="17.5703125" style="114" customWidth="1"/>
    <col min="7685" max="7685" width="14.7109375" style="114" customWidth="1"/>
    <col min="7686" max="7935" width="8.140625" style="114"/>
    <col min="7936" max="7936" width="8.7109375" style="114" customWidth="1"/>
    <col min="7937" max="7937" width="31.5703125" style="114" customWidth="1"/>
    <col min="7938" max="7938" width="13.85546875" style="114" customWidth="1"/>
    <col min="7939" max="7939" width="19.140625" style="114" customWidth="1"/>
    <col min="7940" max="7940" width="17.5703125" style="114" customWidth="1"/>
    <col min="7941" max="7941" width="14.7109375" style="114" customWidth="1"/>
    <col min="7942" max="8191" width="8.140625" style="114"/>
    <col min="8192" max="8192" width="8.7109375" style="114" customWidth="1"/>
    <col min="8193" max="8193" width="31.5703125" style="114" customWidth="1"/>
    <col min="8194" max="8194" width="13.85546875" style="114" customWidth="1"/>
    <col min="8195" max="8195" width="19.140625" style="114" customWidth="1"/>
    <col min="8196" max="8196" width="17.5703125" style="114" customWidth="1"/>
    <col min="8197" max="8197" width="14.7109375" style="114" customWidth="1"/>
    <col min="8198" max="8447" width="8.140625" style="114"/>
    <col min="8448" max="8448" width="8.7109375" style="114" customWidth="1"/>
    <col min="8449" max="8449" width="31.5703125" style="114" customWidth="1"/>
    <col min="8450" max="8450" width="13.85546875" style="114" customWidth="1"/>
    <col min="8451" max="8451" width="19.140625" style="114" customWidth="1"/>
    <col min="8452" max="8452" width="17.5703125" style="114" customWidth="1"/>
    <col min="8453" max="8453" width="14.7109375" style="114" customWidth="1"/>
    <col min="8454" max="8703" width="8.140625" style="114"/>
    <col min="8704" max="8704" width="8.7109375" style="114" customWidth="1"/>
    <col min="8705" max="8705" width="31.5703125" style="114" customWidth="1"/>
    <col min="8706" max="8706" width="13.85546875" style="114" customWidth="1"/>
    <col min="8707" max="8707" width="19.140625" style="114" customWidth="1"/>
    <col min="8708" max="8708" width="17.5703125" style="114" customWidth="1"/>
    <col min="8709" max="8709" width="14.7109375" style="114" customWidth="1"/>
    <col min="8710" max="8959" width="8.140625" style="114"/>
    <col min="8960" max="8960" width="8.7109375" style="114" customWidth="1"/>
    <col min="8961" max="8961" width="31.5703125" style="114" customWidth="1"/>
    <col min="8962" max="8962" width="13.85546875" style="114" customWidth="1"/>
    <col min="8963" max="8963" width="19.140625" style="114" customWidth="1"/>
    <col min="8964" max="8964" width="17.5703125" style="114" customWidth="1"/>
    <col min="8965" max="8965" width="14.7109375" style="114" customWidth="1"/>
    <col min="8966" max="9215" width="8.140625" style="114"/>
    <col min="9216" max="9216" width="8.7109375" style="114" customWidth="1"/>
    <col min="9217" max="9217" width="31.5703125" style="114" customWidth="1"/>
    <col min="9218" max="9218" width="13.85546875" style="114" customWidth="1"/>
    <col min="9219" max="9219" width="19.140625" style="114" customWidth="1"/>
    <col min="9220" max="9220" width="17.5703125" style="114" customWidth="1"/>
    <col min="9221" max="9221" width="14.7109375" style="114" customWidth="1"/>
    <col min="9222" max="9471" width="8.140625" style="114"/>
    <col min="9472" max="9472" width="8.7109375" style="114" customWidth="1"/>
    <col min="9473" max="9473" width="31.5703125" style="114" customWidth="1"/>
    <col min="9474" max="9474" width="13.85546875" style="114" customWidth="1"/>
    <col min="9475" max="9475" width="19.140625" style="114" customWidth="1"/>
    <col min="9476" max="9476" width="17.5703125" style="114" customWidth="1"/>
    <col min="9477" max="9477" width="14.7109375" style="114" customWidth="1"/>
    <col min="9478" max="9727" width="8.140625" style="114"/>
    <col min="9728" max="9728" width="8.7109375" style="114" customWidth="1"/>
    <col min="9729" max="9729" width="31.5703125" style="114" customWidth="1"/>
    <col min="9730" max="9730" width="13.85546875" style="114" customWidth="1"/>
    <col min="9731" max="9731" width="19.140625" style="114" customWidth="1"/>
    <col min="9732" max="9732" width="17.5703125" style="114" customWidth="1"/>
    <col min="9733" max="9733" width="14.7109375" style="114" customWidth="1"/>
    <col min="9734" max="9983" width="8.140625" style="114"/>
    <col min="9984" max="9984" width="8.7109375" style="114" customWidth="1"/>
    <col min="9985" max="9985" width="31.5703125" style="114" customWidth="1"/>
    <col min="9986" max="9986" width="13.85546875" style="114" customWidth="1"/>
    <col min="9987" max="9987" width="19.140625" style="114" customWidth="1"/>
    <col min="9988" max="9988" width="17.5703125" style="114" customWidth="1"/>
    <col min="9989" max="9989" width="14.7109375" style="114" customWidth="1"/>
    <col min="9990" max="10239" width="8.140625" style="114"/>
    <col min="10240" max="10240" width="8.7109375" style="114" customWidth="1"/>
    <col min="10241" max="10241" width="31.5703125" style="114" customWidth="1"/>
    <col min="10242" max="10242" width="13.85546875" style="114" customWidth="1"/>
    <col min="10243" max="10243" width="19.140625" style="114" customWidth="1"/>
    <col min="10244" max="10244" width="17.5703125" style="114" customWidth="1"/>
    <col min="10245" max="10245" width="14.7109375" style="114" customWidth="1"/>
    <col min="10246" max="10495" width="8.140625" style="114"/>
    <col min="10496" max="10496" width="8.7109375" style="114" customWidth="1"/>
    <col min="10497" max="10497" width="31.5703125" style="114" customWidth="1"/>
    <col min="10498" max="10498" width="13.85546875" style="114" customWidth="1"/>
    <col min="10499" max="10499" width="19.140625" style="114" customWidth="1"/>
    <col min="10500" max="10500" width="17.5703125" style="114" customWidth="1"/>
    <col min="10501" max="10501" width="14.7109375" style="114" customWidth="1"/>
    <col min="10502" max="10751" width="8.140625" style="114"/>
    <col min="10752" max="10752" width="8.7109375" style="114" customWidth="1"/>
    <col min="10753" max="10753" width="31.5703125" style="114" customWidth="1"/>
    <col min="10754" max="10754" width="13.85546875" style="114" customWidth="1"/>
    <col min="10755" max="10755" width="19.140625" style="114" customWidth="1"/>
    <col min="10756" max="10756" width="17.5703125" style="114" customWidth="1"/>
    <col min="10757" max="10757" width="14.7109375" style="114" customWidth="1"/>
    <col min="10758" max="11007" width="8.140625" style="114"/>
    <col min="11008" max="11008" width="8.7109375" style="114" customWidth="1"/>
    <col min="11009" max="11009" width="31.5703125" style="114" customWidth="1"/>
    <col min="11010" max="11010" width="13.85546875" style="114" customWidth="1"/>
    <col min="11011" max="11011" width="19.140625" style="114" customWidth="1"/>
    <col min="11012" max="11012" width="17.5703125" style="114" customWidth="1"/>
    <col min="11013" max="11013" width="14.7109375" style="114" customWidth="1"/>
    <col min="11014" max="11263" width="8.140625" style="114"/>
    <col min="11264" max="11264" width="8.7109375" style="114" customWidth="1"/>
    <col min="11265" max="11265" width="31.5703125" style="114" customWidth="1"/>
    <col min="11266" max="11266" width="13.85546875" style="114" customWidth="1"/>
    <col min="11267" max="11267" width="19.140625" style="114" customWidth="1"/>
    <col min="11268" max="11268" width="17.5703125" style="114" customWidth="1"/>
    <col min="11269" max="11269" width="14.7109375" style="114" customWidth="1"/>
    <col min="11270" max="11519" width="8.140625" style="114"/>
    <col min="11520" max="11520" width="8.7109375" style="114" customWidth="1"/>
    <col min="11521" max="11521" width="31.5703125" style="114" customWidth="1"/>
    <col min="11522" max="11522" width="13.85546875" style="114" customWidth="1"/>
    <col min="11523" max="11523" width="19.140625" style="114" customWidth="1"/>
    <col min="11524" max="11524" width="17.5703125" style="114" customWidth="1"/>
    <col min="11525" max="11525" width="14.7109375" style="114" customWidth="1"/>
    <col min="11526" max="11775" width="8.140625" style="114"/>
    <col min="11776" max="11776" width="8.7109375" style="114" customWidth="1"/>
    <col min="11777" max="11777" width="31.5703125" style="114" customWidth="1"/>
    <col min="11778" max="11778" width="13.85546875" style="114" customWidth="1"/>
    <col min="11779" max="11779" width="19.140625" style="114" customWidth="1"/>
    <col min="11780" max="11780" width="17.5703125" style="114" customWidth="1"/>
    <col min="11781" max="11781" width="14.7109375" style="114" customWidth="1"/>
    <col min="11782" max="12031" width="8.140625" style="114"/>
    <col min="12032" max="12032" width="8.7109375" style="114" customWidth="1"/>
    <col min="12033" max="12033" width="31.5703125" style="114" customWidth="1"/>
    <col min="12034" max="12034" width="13.85546875" style="114" customWidth="1"/>
    <col min="12035" max="12035" width="19.140625" style="114" customWidth="1"/>
    <col min="12036" max="12036" width="17.5703125" style="114" customWidth="1"/>
    <col min="12037" max="12037" width="14.7109375" style="114" customWidth="1"/>
    <col min="12038" max="12287" width="8.140625" style="114"/>
    <col min="12288" max="12288" width="8.7109375" style="114" customWidth="1"/>
    <col min="12289" max="12289" width="31.5703125" style="114" customWidth="1"/>
    <col min="12290" max="12290" width="13.85546875" style="114" customWidth="1"/>
    <col min="12291" max="12291" width="19.140625" style="114" customWidth="1"/>
    <col min="12292" max="12292" width="17.5703125" style="114" customWidth="1"/>
    <col min="12293" max="12293" width="14.7109375" style="114" customWidth="1"/>
    <col min="12294" max="12543" width="8.140625" style="114"/>
    <col min="12544" max="12544" width="8.7109375" style="114" customWidth="1"/>
    <col min="12545" max="12545" width="31.5703125" style="114" customWidth="1"/>
    <col min="12546" max="12546" width="13.85546875" style="114" customWidth="1"/>
    <col min="12547" max="12547" width="19.140625" style="114" customWidth="1"/>
    <col min="12548" max="12548" width="17.5703125" style="114" customWidth="1"/>
    <col min="12549" max="12549" width="14.7109375" style="114" customWidth="1"/>
    <col min="12550" max="12799" width="8.140625" style="114"/>
    <col min="12800" max="12800" width="8.7109375" style="114" customWidth="1"/>
    <col min="12801" max="12801" width="31.5703125" style="114" customWidth="1"/>
    <col min="12802" max="12802" width="13.85546875" style="114" customWidth="1"/>
    <col min="12803" max="12803" width="19.140625" style="114" customWidth="1"/>
    <col min="12804" max="12804" width="17.5703125" style="114" customWidth="1"/>
    <col min="12805" max="12805" width="14.7109375" style="114" customWidth="1"/>
    <col min="12806" max="13055" width="8.140625" style="114"/>
    <col min="13056" max="13056" width="8.7109375" style="114" customWidth="1"/>
    <col min="13057" max="13057" width="31.5703125" style="114" customWidth="1"/>
    <col min="13058" max="13058" width="13.85546875" style="114" customWidth="1"/>
    <col min="13059" max="13059" width="19.140625" style="114" customWidth="1"/>
    <col min="13060" max="13060" width="17.5703125" style="114" customWidth="1"/>
    <col min="13061" max="13061" width="14.7109375" style="114" customWidth="1"/>
    <col min="13062" max="13311" width="8.140625" style="114"/>
    <col min="13312" max="13312" width="8.7109375" style="114" customWidth="1"/>
    <col min="13313" max="13313" width="31.5703125" style="114" customWidth="1"/>
    <col min="13314" max="13314" width="13.85546875" style="114" customWidth="1"/>
    <col min="13315" max="13315" width="19.140625" style="114" customWidth="1"/>
    <col min="13316" max="13316" width="17.5703125" style="114" customWidth="1"/>
    <col min="13317" max="13317" width="14.7109375" style="114" customWidth="1"/>
    <col min="13318" max="13567" width="8.140625" style="114"/>
    <col min="13568" max="13568" width="8.7109375" style="114" customWidth="1"/>
    <col min="13569" max="13569" width="31.5703125" style="114" customWidth="1"/>
    <col min="13570" max="13570" width="13.85546875" style="114" customWidth="1"/>
    <col min="13571" max="13571" width="19.140625" style="114" customWidth="1"/>
    <col min="13572" max="13572" width="17.5703125" style="114" customWidth="1"/>
    <col min="13573" max="13573" width="14.7109375" style="114" customWidth="1"/>
    <col min="13574" max="13823" width="8.140625" style="114"/>
    <col min="13824" max="13824" width="8.7109375" style="114" customWidth="1"/>
    <col min="13825" max="13825" width="31.5703125" style="114" customWidth="1"/>
    <col min="13826" max="13826" width="13.85546875" style="114" customWidth="1"/>
    <col min="13827" max="13827" width="19.140625" style="114" customWidth="1"/>
    <col min="13828" max="13828" width="17.5703125" style="114" customWidth="1"/>
    <col min="13829" max="13829" width="14.7109375" style="114" customWidth="1"/>
    <col min="13830" max="14079" width="8.140625" style="114"/>
    <col min="14080" max="14080" width="8.7109375" style="114" customWidth="1"/>
    <col min="14081" max="14081" width="31.5703125" style="114" customWidth="1"/>
    <col min="14082" max="14082" width="13.85546875" style="114" customWidth="1"/>
    <col min="14083" max="14083" width="19.140625" style="114" customWidth="1"/>
    <col min="14084" max="14084" width="17.5703125" style="114" customWidth="1"/>
    <col min="14085" max="14085" width="14.7109375" style="114" customWidth="1"/>
    <col min="14086" max="14335" width="8.140625" style="114"/>
    <col min="14336" max="14336" width="8.7109375" style="114" customWidth="1"/>
    <col min="14337" max="14337" width="31.5703125" style="114" customWidth="1"/>
    <col min="14338" max="14338" width="13.85546875" style="114" customWidth="1"/>
    <col min="14339" max="14339" width="19.140625" style="114" customWidth="1"/>
    <col min="14340" max="14340" width="17.5703125" style="114" customWidth="1"/>
    <col min="14341" max="14341" width="14.7109375" style="114" customWidth="1"/>
    <col min="14342" max="14591" width="8.140625" style="114"/>
    <col min="14592" max="14592" width="8.7109375" style="114" customWidth="1"/>
    <col min="14593" max="14593" width="31.5703125" style="114" customWidth="1"/>
    <col min="14594" max="14594" width="13.85546875" style="114" customWidth="1"/>
    <col min="14595" max="14595" width="19.140625" style="114" customWidth="1"/>
    <col min="14596" max="14596" width="17.5703125" style="114" customWidth="1"/>
    <col min="14597" max="14597" width="14.7109375" style="114" customWidth="1"/>
    <col min="14598" max="14847" width="8.140625" style="114"/>
    <col min="14848" max="14848" width="8.7109375" style="114" customWidth="1"/>
    <col min="14849" max="14849" width="31.5703125" style="114" customWidth="1"/>
    <col min="14850" max="14850" width="13.85546875" style="114" customWidth="1"/>
    <col min="14851" max="14851" width="19.140625" style="114" customWidth="1"/>
    <col min="14852" max="14852" width="17.5703125" style="114" customWidth="1"/>
    <col min="14853" max="14853" width="14.7109375" style="114" customWidth="1"/>
    <col min="14854" max="15103" width="8.140625" style="114"/>
    <col min="15104" max="15104" width="8.7109375" style="114" customWidth="1"/>
    <col min="15105" max="15105" width="31.5703125" style="114" customWidth="1"/>
    <col min="15106" max="15106" width="13.85546875" style="114" customWidth="1"/>
    <col min="15107" max="15107" width="19.140625" style="114" customWidth="1"/>
    <col min="15108" max="15108" width="17.5703125" style="114" customWidth="1"/>
    <col min="15109" max="15109" width="14.7109375" style="114" customWidth="1"/>
    <col min="15110" max="15359" width="8.140625" style="114"/>
    <col min="15360" max="15360" width="8.7109375" style="114" customWidth="1"/>
    <col min="15361" max="15361" width="31.5703125" style="114" customWidth="1"/>
    <col min="15362" max="15362" width="13.85546875" style="114" customWidth="1"/>
    <col min="15363" max="15363" width="19.140625" style="114" customWidth="1"/>
    <col min="15364" max="15364" width="17.5703125" style="114" customWidth="1"/>
    <col min="15365" max="15365" width="14.7109375" style="114" customWidth="1"/>
    <col min="15366" max="15615" width="8.140625" style="114"/>
    <col min="15616" max="15616" width="8.7109375" style="114" customWidth="1"/>
    <col min="15617" max="15617" width="31.5703125" style="114" customWidth="1"/>
    <col min="15618" max="15618" width="13.85546875" style="114" customWidth="1"/>
    <col min="15619" max="15619" width="19.140625" style="114" customWidth="1"/>
    <col min="15620" max="15620" width="17.5703125" style="114" customWidth="1"/>
    <col min="15621" max="15621" width="14.7109375" style="114" customWidth="1"/>
    <col min="15622" max="15871" width="8.140625" style="114"/>
    <col min="15872" max="15872" width="8.7109375" style="114" customWidth="1"/>
    <col min="15873" max="15873" width="31.5703125" style="114" customWidth="1"/>
    <col min="15874" max="15874" width="13.85546875" style="114" customWidth="1"/>
    <col min="15875" max="15875" width="19.140625" style="114" customWidth="1"/>
    <col min="15876" max="15876" width="17.5703125" style="114" customWidth="1"/>
    <col min="15877" max="15877" width="14.7109375" style="114" customWidth="1"/>
    <col min="15878" max="16127" width="8.140625" style="114"/>
    <col min="16128" max="16128" width="8.7109375" style="114" customWidth="1"/>
    <col min="16129" max="16129" width="31.5703125" style="114" customWidth="1"/>
    <col min="16130" max="16130" width="13.85546875" style="114" customWidth="1"/>
    <col min="16131" max="16131" width="19.140625" style="114" customWidth="1"/>
    <col min="16132" max="16132" width="17.5703125" style="114" customWidth="1"/>
    <col min="16133" max="16133" width="14.7109375" style="114" customWidth="1"/>
    <col min="16134" max="16384" width="8.140625" style="114"/>
  </cols>
  <sheetData>
    <row r="1" spans="1:5" ht="23.25" hidden="1" customHeight="1" x14ac:dyDescent="0.25">
      <c r="A1" s="174"/>
      <c r="B1" s="174"/>
      <c r="C1" s="174"/>
      <c r="D1" s="174"/>
      <c r="E1" s="174"/>
    </row>
    <row r="2" spans="1:5" hidden="1" x14ac:dyDescent="0.25">
      <c r="A2" s="174" t="s">
        <v>139</v>
      </c>
      <c r="B2" s="174"/>
      <c r="C2" s="174"/>
      <c r="D2" s="174"/>
      <c r="E2" s="174"/>
    </row>
    <row r="3" spans="1:5" ht="15.75" customHeight="1" x14ac:dyDescent="0.25">
      <c r="A3" s="176" t="s">
        <v>211</v>
      </c>
      <c r="B3" s="176"/>
      <c r="C3" s="176"/>
      <c r="D3" s="176"/>
      <c r="E3" s="176"/>
    </row>
    <row r="4" spans="1:5" x14ac:dyDescent="0.25">
      <c r="A4" s="176" t="s">
        <v>140</v>
      </c>
      <c r="B4" s="176"/>
      <c r="C4" s="176"/>
      <c r="D4" s="176"/>
      <c r="E4" s="176"/>
    </row>
    <row r="5" spans="1:5" x14ac:dyDescent="0.25">
      <c r="A5" s="176" t="s">
        <v>141</v>
      </c>
      <c r="B5" s="176"/>
      <c r="C5" s="176"/>
      <c r="D5" s="176"/>
      <c r="E5" s="176"/>
    </row>
    <row r="6" spans="1:5" ht="26.25" customHeight="1" x14ac:dyDescent="0.25">
      <c r="A6" s="174" t="s">
        <v>142</v>
      </c>
      <c r="B6" s="174"/>
      <c r="C6" s="174"/>
      <c r="D6" s="174"/>
      <c r="E6" s="114" t="s">
        <v>247</v>
      </c>
    </row>
    <row r="7" spans="1:5" x14ac:dyDescent="0.25">
      <c r="A7" s="174"/>
      <c r="B7" s="174"/>
      <c r="C7" s="174"/>
      <c r="D7" s="174"/>
      <c r="E7" s="174"/>
    </row>
    <row r="8" spans="1:5" ht="28.5" customHeight="1" x14ac:dyDescent="0.25">
      <c r="A8" s="175" t="s">
        <v>212</v>
      </c>
      <c r="B8" s="175"/>
      <c r="C8" s="175"/>
      <c r="D8" s="175"/>
      <c r="E8" s="175"/>
    </row>
    <row r="9" spans="1:5" ht="29.25" customHeight="1" x14ac:dyDescent="0.25">
      <c r="A9" s="175" t="s">
        <v>144</v>
      </c>
      <c r="B9" s="175"/>
      <c r="C9" s="175"/>
      <c r="D9" s="175"/>
      <c r="E9" s="175"/>
    </row>
    <row r="10" spans="1:5" ht="30" customHeight="1" x14ac:dyDescent="0.25">
      <c r="A10" s="175" t="s">
        <v>145</v>
      </c>
      <c r="B10" s="175"/>
      <c r="C10" s="175"/>
      <c r="D10" s="175"/>
      <c r="E10" s="175"/>
    </row>
    <row r="11" spans="1:5" ht="30" customHeight="1" x14ac:dyDescent="0.25">
      <c r="A11" s="175" t="s">
        <v>146</v>
      </c>
      <c r="B11" s="175"/>
      <c r="C11" s="175"/>
      <c r="D11" s="175"/>
      <c r="E11" s="175"/>
    </row>
    <row r="12" spans="1:5" ht="29.25" customHeight="1" x14ac:dyDescent="0.25">
      <c r="A12" s="175" t="s">
        <v>147</v>
      </c>
      <c r="B12" s="175"/>
      <c r="C12" s="175"/>
      <c r="D12" s="175"/>
      <c r="E12" s="175"/>
    </row>
    <row r="13" spans="1:5" ht="28.5" customHeight="1" x14ac:dyDescent="0.25">
      <c r="A13" s="175" t="s">
        <v>148</v>
      </c>
      <c r="B13" s="175"/>
      <c r="C13" s="175"/>
      <c r="D13" s="175"/>
      <c r="E13" s="175"/>
    </row>
    <row r="14" spans="1:5" ht="15.75" customHeight="1" thickBot="1" x14ac:dyDescent="0.3">
      <c r="A14" s="174"/>
      <c r="B14" s="174"/>
      <c r="C14" s="174"/>
      <c r="D14" s="174"/>
      <c r="E14" s="174"/>
    </row>
    <row r="15" spans="1:5" ht="120.75" thickBot="1" x14ac:dyDescent="0.3">
      <c r="A15" s="118" t="s">
        <v>32</v>
      </c>
      <c r="B15" s="116" t="s">
        <v>150</v>
      </c>
      <c r="C15" s="116" t="s">
        <v>34</v>
      </c>
      <c r="D15" s="116" t="s">
        <v>149</v>
      </c>
      <c r="E15" s="116" t="s">
        <v>36</v>
      </c>
    </row>
    <row r="16" spans="1:5" x14ac:dyDescent="0.25">
      <c r="A16" s="180" t="s">
        <v>37</v>
      </c>
      <c r="B16" s="181"/>
      <c r="C16" s="181"/>
      <c r="D16" s="181"/>
      <c r="E16" s="119"/>
    </row>
    <row r="17" spans="1:5" ht="15" customHeight="1" x14ac:dyDescent="0.25">
      <c r="A17" s="135" t="s">
        <v>38</v>
      </c>
      <c r="B17" s="136" t="s">
        <v>39</v>
      </c>
      <c r="C17" s="137" t="s">
        <v>40</v>
      </c>
      <c r="D17" s="138">
        <v>0.14000000000000001</v>
      </c>
      <c r="E17" s="139">
        <v>1200.53</v>
      </c>
    </row>
    <row r="18" spans="1:5" ht="15" customHeight="1" x14ac:dyDescent="0.25">
      <c r="A18" s="177" t="s">
        <v>151</v>
      </c>
      <c r="B18" s="178"/>
      <c r="C18" s="178"/>
      <c r="D18" s="179"/>
      <c r="E18" s="140"/>
    </row>
    <row r="19" spans="1:5" ht="15" customHeight="1" x14ac:dyDescent="0.25">
      <c r="A19" s="135" t="s">
        <v>152</v>
      </c>
      <c r="B19" s="136" t="s">
        <v>91</v>
      </c>
      <c r="C19" s="137" t="s">
        <v>83</v>
      </c>
      <c r="D19" s="138">
        <f>E19</f>
        <v>39360.120000000003</v>
      </c>
      <c r="E19" s="139">
        <v>39360.120000000003</v>
      </c>
    </row>
    <row r="20" spans="1:5" ht="15" customHeight="1" x14ac:dyDescent="0.25">
      <c r="A20" s="135" t="s">
        <v>153</v>
      </c>
      <c r="B20" s="136" t="s">
        <v>91</v>
      </c>
      <c r="C20" s="137" t="s">
        <v>83</v>
      </c>
      <c r="D20" s="138">
        <f>E20</f>
        <v>943.2</v>
      </c>
      <c r="E20" s="139">
        <v>943.2</v>
      </c>
    </row>
    <row r="21" spans="1:5" ht="15" customHeight="1" x14ac:dyDescent="0.25">
      <c r="A21" s="177" t="s">
        <v>155</v>
      </c>
      <c r="B21" s="178"/>
      <c r="C21" s="178"/>
      <c r="D21" s="179"/>
      <c r="E21" s="140"/>
    </row>
    <row r="22" spans="1:5" ht="30" x14ac:dyDescent="0.25">
      <c r="A22" s="135" t="s">
        <v>248</v>
      </c>
      <c r="B22" s="141">
        <v>1</v>
      </c>
      <c r="C22" s="137" t="s">
        <v>119</v>
      </c>
      <c r="D22" s="138">
        <f>E22/B22</f>
        <v>2419.27</v>
      </c>
      <c r="E22" s="139">
        <v>2419.27</v>
      </c>
    </row>
    <row r="23" spans="1:5" ht="30" x14ac:dyDescent="0.25">
      <c r="A23" s="135" t="s">
        <v>249</v>
      </c>
      <c r="B23" s="141">
        <v>1</v>
      </c>
      <c r="C23" s="137" t="s">
        <v>71</v>
      </c>
      <c r="D23" s="138">
        <f t="shared" ref="D23:D56" si="0">E23/B23</f>
        <v>821.05</v>
      </c>
      <c r="E23" s="139">
        <v>821.05</v>
      </c>
    </row>
    <row r="24" spans="1:5" x14ac:dyDescent="0.25">
      <c r="A24" s="135" t="s">
        <v>250</v>
      </c>
      <c r="B24" s="142">
        <v>0.01</v>
      </c>
      <c r="C24" s="137" t="s">
        <v>48</v>
      </c>
      <c r="D24" s="138">
        <f t="shared" si="0"/>
        <v>60260</v>
      </c>
      <c r="E24" s="139">
        <v>602.6</v>
      </c>
    </row>
    <row r="25" spans="1:5" x14ac:dyDescent="0.25">
      <c r="A25" s="135" t="s">
        <v>251</v>
      </c>
      <c r="B25" s="142">
        <v>0.01</v>
      </c>
      <c r="C25" s="137" t="s">
        <v>84</v>
      </c>
      <c r="D25" s="138">
        <f t="shared" si="0"/>
        <v>202139</v>
      </c>
      <c r="E25" s="139">
        <v>2021.39</v>
      </c>
    </row>
    <row r="26" spans="1:5" x14ac:dyDescent="0.25">
      <c r="A26" s="135" t="s">
        <v>235</v>
      </c>
      <c r="B26" s="141">
        <v>3</v>
      </c>
      <c r="C26" s="137" t="s">
        <v>57</v>
      </c>
      <c r="D26" s="138">
        <f t="shared" si="0"/>
        <v>98.103333333333339</v>
      </c>
      <c r="E26" s="139">
        <v>294.31</v>
      </c>
    </row>
    <row r="27" spans="1:5" x14ac:dyDescent="0.25">
      <c r="A27" s="135" t="s">
        <v>58</v>
      </c>
      <c r="B27" s="141">
        <v>1</v>
      </c>
      <c r="C27" s="137" t="s">
        <v>59</v>
      </c>
      <c r="D27" s="138">
        <f t="shared" si="0"/>
        <v>1005.22</v>
      </c>
      <c r="E27" s="139">
        <v>1005.22</v>
      </c>
    </row>
    <row r="28" spans="1:5" x14ac:dyDescent="0.25">
      <c r="A28" s="135" t="s">
        <v>60</v>
      </c>
      <c r="B28" s="141">
        <v>1</v>
      </c>
      <c r="C28" s="137" t="s">
        <v>61</v>
      </c>
      <c r="D28" s="138">
        <f t="shared" si="0"/>
        <v>828.19</v>
      </c>
      <c r="E28" s="139">
        <v>828.19</v>
      </c>
    </row>
    <row r="29" spans="1:5" x14ac:dyDescent="0.25">
      <c r="A29" s="135" t="s">
        <v>159</v>
      </c>
      <c r="B29" s="141">
        <v>1</v>
      </c>
      <c r="C29" s="137" t="s">
        <v>71</v>
      </c>
      <c r="D29" s="138">
        <f t="shared" si="0"/>
        <v>149.54</v>
      </c>
      <c r="E29" s="139">
        <v>149.54</v>
      </c>
    </row>
    <row r="30" spans="1:5" ht="30" x14ac:dyDescent="0.25">
      <c r="A30" s="135" t="s">
        <v>252</v>
      </c>
      <c r="B30" s="143">
        <v>0.1</v>
      </c>
      <c r="C30" s="137" t="s">
        <v>62</v>
      </c>
      <c r="D30" s="138">
        <f t="shared" si="0"/>
        <v>4020.4</v>
      </c>
      <c r="E30" s="139">
        <v>402.04</v>
      </c>
    </row>
    <row r="31" spans="1:5" x14ac:dyDescent="0.25">
      <c r="A31" s="135" t="s">
        <v>63</v>
      </c>
      <c r="B31" s="143">
        <v>0.1</v>
      </c>
      <c r="C31" s="137" t="s">
        <v>64</v>
      </c>
      <c r="D31" s="138">
        <f t="shared" si="0"/>
        <v>29492.199999999997</v>
      </c>
      <c r="E31" s="139">
        <v>2949.22</v>
      </c>
    </row>
    <row r="32" spans="1:5" ht="30" x14ac:dyDescent="0.25">
      <c r="A32" s="135" t="s">
        <v>253</v>
      </c>
      <c r="B32" s="144">
        <v>0.58099999999999996</v>
      </c>
      <c r="C32" s="137" t="s">
        <v>62</v>
      </c>
      <c r="D32" s="138">
        <f t="shared" si="0"/>
        <v>1914.7676419965578</v>
      </c>
      <c r="E32" s="139">
        <v>1112.48</v>
      </c>
    </row>
    <row r="33" spans="1:5" ht="30" x14ac:dyDescent="0.25">
      <c r="A33" s="135" t="s">
        <v>65</v>
      </c>
      <c r="B33" s="144">
        <v>0.58099999999999996</v>
      </c>
      <c r="C33" s="137" t="s">
        <v>62</v>
      </c>
      <c r="D33" s="138">
        <f>E33/B33</f>
        <v>1811.9793459552498</v>
      </c>
      <c r="E33" s="139">
        <v>1052.76</v>
      </c>
    </row>
    <row r="34" spans="1:5" x14ac:dyDescent="0.25">
      <c r="A34" s="135" t="s">
        <v>254</v>
      </c>
      <c r="B34" s="141">
        <v>1</v>
      </c>
      <c r="C34" s="137" t="s">
        <v>59</v>
      </c>
      <c r="D34" s="138">
        <f t="shared" si="0"/>
        <v>611.75</v>
      </c>
      <c r="E34" s="139">
        <v>611.75</v>
      </c>
    </row>
    <row r="35" spans="1:5" x14ac:dyDescent="0.25">
      <c r="A35" s="135" t="s">
        <v>160</v>
      </c>
      <c r="B35" s="142">
        <v>0.05</v>
      </c>
      <c r="C35" s="137" t="s">
        <v>61</v>
      </c>
      <c r="D35" s="138">
        <f t="shared" si="0"/>
        <v>17465.999999999996</v>
      </c>
      <c r="E35" s="139">
        <v>873.3</v>
      </c>
    </row>
    <row r="36" spans="1:5" ht="30" x14ac:dyDescent="0.25">
      <c r="A36" s="135" t="s">
        <v>67</v>
      </c>
      <c r="B36" s="141">
        <v>3</v>
      </c>
      <c r="C36" s="137" t="s">
        <v>68</v>
      </c>
      <c r="D36" s="138">
        <f t="shared" si="0"/>
        <v>253.75666666666666</v>
      </c>
      <c r="E36" s="139">
        <v>761.27</v>
      </c>
    </row>
    <row r="37" spans="1:5" x14ac:dyDescent="0.25">
      <c r="A37" s="135" t="s">
        <v>237</v>
      </c>
      <c r="B37" s="141">
        <v>3</v>
      </c>
      <c r="C37" s="137" t="s">
        <v>57</v>
      </c>
      <c r="D37" s="138">
        <f t="shared" si="0"/>
        <v>78.583333333333329</v>
      </c>
      <c r="E37" s="139">
        <v>235.75</v>
      </c>
    </row>
    <row r="38" spans="1:5" x14ac:dyDescent="0.25">
      <c r="A38" s="135" t="s">
        <v>70</v>
      </c>
      <c r="B38" s="141">
        <v>1</v>
      </c>
      <c r="C38" s="137" t="s">
        <v>71</v>
      </c>
      <c r="D38" s="138">
        <f t="shared" si="0"/>
        <v>4474.1099999999997</v>
      </c>
      <c r="E38" s="139">
        <v>4474.1099999999997</v>
      </c>
    </row>
    <row r="39" spans="1:5" x14ac:dyDescent="0.25">
      <c r="A39" s="135" t="s">
        <v>72</v>
      </c>
      <c r="B39" s="141">
        <v>1</v>
      </c>
      <c r="C39" s="137" t="s">
        <v>59</v>
      </c>
      <c r="D39" s="138">
        <f t="shared" si="0"/>
        <v>3649.47</v>
      </c>
      <c r="E39" s="139">
        <v>3649.47</v>
      </c>
    </row>
    <row r="40" spans="1:5" ht="30" x14ac:dyDescent="0.25">
      <c r="A40" s="135" t="s">
        <v>74</v>
      </c>
      <c r="B40" s="141">
        <v>1</v>
      </c>
      <c r="C40" s="137" t="s">
        <v>75</v>
      </c>
      <c r="D40" s="138">
        <f t="shared" si="0"/>
        <v>866.99</v>
      </c>
      <c r="E40" s="139">
        <v>866.99</v>
      </c>
    </row>
    <row r="41" spans="1:5" ht="30" x14ac:dyDescent="0.25">
      <c r="A41" s="135" t="s">
        <v>162</v>
      </c>
      <c r="B41" s="141">
        <v>1</v>
      </c>
      <c r="C41" s="137" t="s">
        <v>75</v>
      </c>
      <c r="D41" s="138">
        <f t="shared" si="0"/>
        <v>598.84</v>
      </c>
      <c r="E41" s="139">
        <v>598.84</v>
      </c>
    </row>
    <row r="42" spans="1:5" x14ac:dyDescent="0.25">
      <c r="A42" s="135" t="s">
        <v>238</v>
      </c>
      <c r="B42" s="141">
        <v>1</v>
      </c>
      <c r="C42" s="137" t="s">
        <v>239</v>
      </c>
      <c r="D42" s="138">
        <f t="shared" si="0"/>
        <v>287.08999999999997</v>
      </c>
      <c r="E42" s="139">
        <v>287.08999999999997</v>
      </c>
    </row>
    <row r="43" spans="1:5" x14ac:dyDescent="0.25">
      <c r="A43" s="135" t="s">
        <v>76</v>
      </c>
      <c r="B43" s="141">
        <v>35</v>
      </c>
      <c r="C43" s="137" t="s">
        <v>75</v>
      </c>
      <c r="D43" s="138">
        <f t="shared" si="0"/>
        <v>302.23571428571427</v>
      </c>
      <c r="E43" s="139">
        <v>10578.25</v>
      </c>
    </row>
    <row r="44" spans="1:5" ht="15" customHeight="1" x14ac:dyDescent="0.25">
      <c r="A44" s="177" t="s">
        <v>163</v>
      </c>
      <c r="B44" s="178"/>
      <c r="C44" s="178"/>
      <c r="D44" s="179"/>
      <c r="E44" s="140"/>
    </row>
    <row r="45" spans="1:5" ht="30" x14ac:dyDescent="0.25">
      <c r="A45" s="135" t="s">
        <v>168</v>
      </c>
      <c r="B45" s="142">
        <v>0.01</v>
      </c>
      <c r="C45" s="137" t="s">
        <v>45</v>
      </c>
      <c r="D45" s="138">
        <f t="shared" si="0"/>
        <v>34005</v>
      </c>
      <c r="E45" s="139">
        <v>340.05</v>
      </c>
    </row>
    <row r="46" spans="1:5" x14ac:dyDescent="0.25">
      <c r="A46" s="135" t="s">
        <v>255</v>
      </c>
      <c r="B46" s="142">
        <v>0.08</v>
      </c>
      <c r="C46" s="137" t="s">
        <v>61</v>
      </c>
      <c r="D46" s="138">
        <f t="shared" si="0"/>
        <v>16535.375</v>
      </c>
      <c r="E46" s="139">
        <v>1322.83</v>
      </c>
    </row>
    <row r="47" spans="1:5" x14ac:dyDescent="0.25">
      <c r="A47" s="135" t="s">
        <v>263</v>
      </c>
      <c r="B47" s="142">
        <v>0.01</v>
      </c>
      <c r="C47" s="137" t="s">
        <v>84</v>
      </c>
      <c r="D47" s="138">
        <f t="shared" si="0"/>
        <v>294990</v>
      </c>
      <c r="E47" s="139">
        <v>2949.9</v>
      </c>
    </row>
    <row r="48" spans="1:5" ht="30" x14ac:dyDescent="0.25">
      <c r="A48" s="135" t="s">
        <v>256</v>
      </c>
      <c r="B48" s="144">
        <v>1.4E-2</v>
      </c>
      <c r="C48" s="137" t="s">
        <v>45</v>
      </c>
      <c r="D48" s="138">
        <f t="shared" si="0"/>
        <v>76931.428571428565</v>
      </c>
      <c r="E48" s="139">
        <v>1077.04</v>
      </c>
    </row>
    <row r="49" spans="1:5" x14ac:dyDescent="0.25">
      <c r="A49" s="135" t="s">
        <v>257</v>
      </c>
      <c r="B49" s="144">
        <v>1.7000000000000001E-2</v>
      </c>
      <c r="C49" s="137" t="s">
        <v>61</v>
      </c>
      <c r="D49" s="138">
        <f t="shared" si="0"/>
        <v>74220</v>
      </c>
      <c r="E49" s="139">
        <v>1261.74</v>
      </c>
    </row>
    <row r="50" spans="1:5" ht="30" x14ac:dyDescent="0.25">
      <c r="A50" s="135" t="s">
        <v>258</v>
      </c>
      <c r="B50" s="142">
        <v>3.94</v>
      </c>
      <c r="C50" s="137" t="s">
        <v>83</v>
      </c>
      <c r="D50" s="138">
        <f t="shared" si="0"/>
        <v>311.16497461928935</v>
      </c>
      <c r="E50" s="139">
        <v>1225.99</v>
      </c>
    </row>
    <row r="51" spans="1:5" x14ac:dyDescent="0.25">
      <c r="A51" s="135" t="s">
        <v>177</v>
      </c>
      <c r="B51" s="142">
        <v>0.02</v>
      </c>
      <c r="C51" s="137" t="s">
        <v>48</v>
      </c>
      <c r="D51" s="138">
        <f t="shared" si="0"/>
        <v>53065.999999999993</v>
      </c>
      <c r="E51" s="139">
        <v>1061.32</v>
      </c>
    </row>
    <row r="52" spans="1:5" ht="30" x14ac:dyDescent="0.25">
      <c r="A52" s="135" t="s">
        <v>188</v>
      </c>
      <c r="B52" s="144">
        <v>0.58099999999999996</v>
      </c>
      <c r="C52" s="137" t="s">
        <v>62</v>
      </c>
      <c r="D52" s="138">
        <f t="shared" si="0"/>
        <v>2012.0481927710844</v>
      </c>
      <c r="E52" s="139">
        <v>1169</v>
      </c>
    </row>
    <row r="53" spans="1:5" ht="30" x14ac:dyDescent="0.25">
      <c r="A53" s="135" t="s">
        <v>259</v>
      </c>
      <c r="B53" s="144">
        <v>0.58099999999999996</v>
      </c>
      <c r="C53" s="137" t="s">
        <v>62</v>
      </c>
      <c r="D53" s="138">
        <f t="shared" si="0"/>
        <v>2013.9759036144578</v>
      </c>
      <c r="E53" s="139">
        <v>1170.1199999999999</v>
      </c>
    </row>
    <row r="54" spans="1:5" ht="45" x14ac:dyDescent="0.25">
      <c r="A54" s="135" t="s">
        <v>260</v>
      </c>
      <c r="B54" s="144">
        <v>1.3779999999999999</v>
      </c>
      <c r="C54" s="137" t="s">
        <v>62</v>
      </c>
      <c r="D54" s="138">
        <f t="shared" si="0"/>
        <v>610.48621190130632</v>
      </c>
      <c r="E54" s="139">
        <v>841.25</v>
      </c>
    </row>
    <row r="55" spans="1:5" ht="30" x14ac:dyDescent="0.25">
      <c r="A55" s="135" t="s">
        <v>189</v>
      </c>
      <c r="B55" s="141">
        <v>30</v>
      </c>
      <c r="C55" s="137" t="s">
        <v>190</v>
      </c>
      <c r="D55" s="138">
        <f t="shared" si="0"/>
        <v>80.637999999999991</v>
      </c>
      <c r="E55" s="139">
        <v>2419.14</v>
      </c>
    </row>
    <row r="56" spans="1:5" ht="30" x14ac:dyDescent="0.25">
      <c r="A56" s="135" t="s">
        <v>261</v>
      </c>
      <c r="B56" s="144">
        <v>1.131</v>
      </c>
      <c r="C56" s="137" t="s">
        <v>62</v>
      </c>
      <c r="D56" s="138">
        <f t="shared" si="0"/>
        <v>1203.0503978779841</v>
      </c>
      <c r="E56" s="139">
        <v>1360.65</v>
      </c>
    </row>
    <row r="57" spans="1:5" ht="15" customHeight="1" x14ac:dyDescent="0.25">
      <c r="A57" s="177" t="s">
        <v>52</v>
      </c>
      <c r="B57" s="178"/>
      <c r="C57" s="178"/>
      <c r="D57" s="179"/>
      <c r="E57" s="140"/>
    </row>
    <row r="58" spans="1:5" ht="30" x14ac:dyDescent="0.25">
      <c r="A58" s="135" t="s">
        <v>53</v>
      </c>
      <c r="B58" s="136" t="s">
        <v>214</v>
      </c>
      <c r="C58" s="137" t="s">
        <v>40</v>
      </c>
      <c r="D58" s="138">
        <f>E58</f>
        <v>1992.71</v>
      </c>
      <c r="E58" s="139">
        <v>1992.71</v>
      </c>
    </row>
    <row r="59" spans="1:5" x14ac:dyDescent="0.25">
      <c r="A59" s="177" t="s">
        <v>197</v>
      </c>
      <c r="B59" s="178"/>
      <c r="C59" s="178"/>
      <c r="D59" s="179"/>
      <c r="E59" s="140"/>
    </row>
    <row r="60" spans="1:5" ht="15" customHeight="1" x14ac:dyDescent="0.25">
      <c r="A60" s="135" t="s">
        <v>199</v>
      </c>
      <c r="B60" s="136" t="s">
        <v>214</v>
      </c>
      <c r="C60" s="137" t="s">
        <v>40</v>
      </c>
      <c r="D60" s="138">
        <f>E60</f>
        <v>3600</v>
      </c>
      <c r="E60" s="139">
        <v>3600</v>
      </c>
    </row>
    <row r="61" spans="1:5" ht="15" customHeight="1" x14ac:dyDescent="0.25">
      <c r="A61" s="177" t="s">
        <v>241</v>
      </c>
      <c r="B61" s="178"/>
      <c r="C61" s="178"/>
      <c r="D61" s="179"/>
      <c r="E61" s="140"/>
    </row>
    <row r="62" spans="1:5" ht="15" customHeight="1" x14ac:dyDescent="0.25">
      <c r="A62" s="135" t="s">
        <v>201</v>
      </c>
      <c r="B62" s="136" t="s">
        <v>42</v>
      </c>
      <c r="C62" s="137" t="s">
        <v>40</v>
      </c>
      <c r="D62" s="138">
        <f>E62</f>
        <v>1087.05</v>
      </c>
      <c r="E62" s="139">
        <v>1087.05</v>
      </c>
    </row>
    <row r="63" spans="1:5" ht="30" x14ac:dyDescent="0.25">
      <c r="A63" s="135" t="s">
        <v>242</v>
      </c>
      <c r="B63" s="136" t="s">
        <v>42</v>
      </c>
      <c r="C63" s="137" t="s">
        <v>40</v>
      </c>
      <c r="D63" s="138">
        <f>E63</f>
        <v>167.22</v>
      </c>
      <c r="E63" s="139">
        <v>167.22</v>
      </c>
    </row>
    <row r="64" spans="1:5" ht="15.75" thickBot="1" x14ac:dyDescent="0.3">
      <c r="A64" s="177" t="s">
        <v>202</v>
      </c>
      <c r="B64" s="178"/>
      <c r="C64" s="178"/>
      <c r="D64" s="179"/>
      <c r="E64" s="140"/>
    </row>
    <row r="65" spans="1:7" ht="15" customHeight="1" x14ac:dyDescent="0.25">
      <c r="A65" s="135" t="s">
        <v>262</v>
      </c>
      <c r="B65" s="136" t="s">
        <v>54</v>
      </c>
      <c r="C65" s="137" t="s">
        <v>40</v>
      </c>
      <c r="D65" s="138">
        <f>E65</f>
        <v>24774.560000000001</v>
      </c>
      <c r="E65" s="139">
        <v>24774.560000000001</v>
      </c>
      <c r="F65" s="120">
        <f>SUM(E17:E65)</f>
        <v>125919.31000000001</v>
      </c>
      <c r="G65" s="117" t="s">
        <v>264</v>
      </c>
    </row>
    <row r="66" spans="1:7" s="124" customFormat="1" ht="14.25" x14ac:dyDescent="0.2">
      <c r="A66" s="121" t="s">
        <v>93</v>
      </c>
      <c r="B66" s="122"/>
      <c r="C66" s="122"/>
      <c r="D66" s="122"/>
      <c r="E66" s="123"/>
    </row>
    <row r="67" spans="1:7" s="124" customFormat="1" x14ac:dyDescent="0.2">
      <c r="A67" s="125" t="s">
        <v>94</v>
      </c>
      <c r="B67" s="126" t="s">
        <v>39</v>
      </c>
      <c r="C67" s="126" t="s">
        <v>40</v>
      </c>
      <c r="D67" s="126">
        <f>E67</f>
        <v>12591.931000000002</v>
      </c>
      <c r="E67" s="127">
        <f>SUM(E17:E65)*10%</f>
        <v>12591.931000000002</v>
      </c>
    </row>
    <row r="68" spans="1:7" x14ac:dyDescent="0.25">
      <c r="A68" s="182" t="s">
        <v>95</v>
      </c>
      <c r="B68" s="183"/>
      <c r="C68" s="183"/>
      <c r="D68" s="184"/>
      <c r="E68" s="108">
        <f>F65+E67</f>
        <v>138511.24100000001</v>
      </c>
    </row>
    <row r="69" spans="1:7" x14ac:dyDescent="0.25">
      <c r="A69" s="174"/>
      <c r="B69" s="174"/>
      <c r="C69" s="174"/>
      <c r="D69" s="174"/>
      <c r="E69" s="174"/>
    </row>
    <row r="70" spans="1:7" x14ac:dyDescent="0.25">
      <c r="A70" s="174"/>
      <c r="B70" s="174"/>
      <c r="C70" s="174"/>
      <c r="D70" s="174"/>
      <c r="E70" s="174"/>
    </row>
    <row r="71" spans="1:7" s="130" customFormat="1" ht="21.75" customHeight="1" x14ac:dyDescent="0.25">
      <c r="A71" s="185" t="s">
        <v>266</v>
      </c>
      <c r="B71" s="185"/>
      <c r="C71" s="185"/>
      <c r="D71" s="185"/>
      <c r="E71" s="128">
        <f>E68</f>
        <v>138511.24100000001</v>
      </c>
      <c r="F71" s="129"/>
    </row>
    <row r="72" spans="1:7" s="130" customFormat="1" ht="20.25" customHeight="1" x14ac:dyDescent="0.25">
      <c r="A72" s="186" t="s">
        <v>271</v>
      </c>
      <c r="B72" s="186"/>
      <c r="C72" s="186"/>
      <c r="D72" s="186"/>
      <c r="E72" s="186"/>
      <c r="F72" s="131"/>
    </row>
    <row r="73" spans="1:7" s="130" customFormat="1" ht="24.75" customHeight="1" x14ac:dyDescent="0.25">
      <c r="A73" s="185" t="s">
        <v>206</v>
      </c>
      <c r="B73" s="185"/>
      <c r="C73" s="185"/>
      <c r="D73" s="185"/>
      <c r="E73" s="185"/>
      <c r="F73" s="132"/>
    </row>
    <row r="74" spans="1:7" s="130" customFormat="1" ht="24" customHeight="1" x14ac:dyDescent="0.25">
      <c r="A74" s="185" t="s">
        <v>207</v>
      </c>
      <c r="B74" s="185"/>
      <c r="C74" s="185"/>
      <c r="D74" s="185"/>
      <c r="E74" s="185"/>
      <c r="F74" s="132"/>
    </row>
    <row r="75" spans="1:7" s="130" customFormat="1" ht="30.75" customHeight="1" x14ac:dyDescent="0.25">
      <c r="A75" s="185" t="s">
        <v>208</v>
      </c>
      <c r="B75" s="185"/>
      <c r="C75" s="185"/>
      <c r="D75" s="185"/>
      <c r="E75" s="185"/>
      <c r="F75" s="132"/>
    </row>
    <row r="76" spans="1:7" s="130" customFormat="1" x14ac:dyDescent="0.25">
      <c r="A76" s="133"/>
      <c r="B76" s="133"/>
      <c r="C76" s="133"/>
      <c r="D76" s="133"/>
      <c r="E76" s="133"/>
      <c r="F76" s="133"/>
    </row>
    <row r="77" spans="1:7" s="130" customFormat="1" ht="24.75" customHeight="1" x14ac:dyDescent="0.25">
      <c r="A77" s="185" t="s">
        <v>265</v>
      </c>
      <c r="B77" s="185"/>
      <c r="C77" s="185"/>
      <c r="D77" s="185"/>
      <c r="E77" s="185"/>
      <c r="F77" s="132"/>
    </row>
    <row r="78" spans="1:7" ht="18.75" customHeight="1" x14ac:dyDescent="0.25">
      <c r="A78" s="134" t="s">
        <v>209</v>
      </c>
      <c r="B78" s="134"/>
      <c r="C78" s="134"/>
      <c r="D78" s="134"/>
      <c r="E78" s="134"/>
    </row>
    <row r="79" spans="1:7" ht="24.75" customHeight="1" x14ac:dyDescent="0.25">
      <c r="A79" s="134" t="s">
        <v>267</v>
      </c>
      <c r="B79" s="134"/>
      <c r="C79" s="134"/>
      <c r="D79" s="134"/>
      <c r="E79" s="134"/>
    </row>
    <row r="80" spans="1:7" ht="15" customHeight="1" x14ac:dyDescent="0.25">
      <c r="B80" s="134"/>
      <c r="C80" s="134"/>
      <c r="D80" s="134" t="s">
        <v>103</v>
      </c>
      <c r="E80" s="134"/>
    </row>
    <row r="81" spans="1:5" x14ac:dyDescent="0.25">
      <c r="A81" s="174"/>
      <c r="B81" s="174"/>
      <c r="C81" s="174"/>
      <c r="D81" s="174"/>
      <c r="E81" s="174"/>
    </row>
    <row r="82" spans="1:5" x14ac:dyDescent="0.25">
      <c r="A82" s="174" t="s">
        <v>210</v>
      </c>
      <c r="B82" s="174"/>
      <c r="C82" s="174"/>
      <c r="D82" s="174"/>
      <c r="E82" s="174"/>
    </row>
    <row r="83" spans="1:5" ht="13.5" customHeight="1" x14ac:dyDescent="0.25">
      <c r="B83" s="174"/>
      <c r="C83" s="174"/>
      <c r="D83" s="174" t="s">
        <v>103</v>
      </c>
      <c r="E83" s="174"/>
    </row>
  </sheetData>
  <mergeCells count="35">
    <mergeCell ref="B83:C83"/>
    <mergeCell ref="D83:E83"/>
    <mergeCell ref="A57:D57"/>
    <mergeCell ref="A59:D59"/>
    <mergeCell ref="A61:D61"/>
    <mergeCell ref="A64:D64"/>
    <mergeCell ref="A68:D68"/>
    <mergeCell ref="A71:D71"/>
    <mergeCell ref="A73:E73"/>
    <mergeCell ref="A81:E81"/>
    <mergeCell ref="A82:E82"/>
    <mergeCell ref="A77:E77"/>
    <mergeCell ref="A70:E70"/>
    <mergeCell ref="A72:E72"/>
    <mergeCell ref="A74:E74"/>
    <mergeCell ref="A75:E75"/>
    <mergeCell ref="A11:E11"/>
    <mergeCell ref="A12:E12"/>
    <mergeCell ref="A13:E13"/>
    <mergeCell ref="A14:E14"/>
    <mergeCell ref="A69:E69"/>
    <mergeCell ref="A44:D44"/>
    <mergeCell ref="A21:D21"/>
    <mergeCell ref="A16:D16"/>
    <mergeCell ref="A18:D18"/>
    <mergeCell ref="A7:E7"/>
    <mergeCell ref="A8:E8"/>
    <mergeCell ref="A9:E9"/>
    <mergeCell ref="A5:E5"/>
    <mergeCell ref="A10:E10"/>
    <mergeCell ref="A1:E1"/>
    <mergeCell ref="A2:E2"/>
    <mergeCell ref="A4:E4"/>
    <mergeCell ref="A3:E3"/>
    <mergeCell ref="A6:D6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</vt:i4>
      </vt:variant>
    </vt:vector>
  </HeadingPairs>
  <TitlesOfParts>
    <vt:vector size="16" baseType="lpstr">
      <vt:lpstr>2018</vt:lpstr>
      <vt:lpstr>Акт (2)</vt:lpstr>
      <vt:lpstr>2019</vt:lpstr>
      <vt:lpstr>Лист2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'Акт (2)'!Область_печати</vt:lpstr>
      <vt:lpstr>акт21!Область_печати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2022-04-06T03:59:28Z</cp:lastPrinted>
  <dcterms:created xsi:type="dcterms:W3CDTF">2019-02-28T02:53:35Z</dcterms:created>
  <dcterms:modified xsi:type="dcterms:W3CDTF">2022-04-08T16:15:21Z</dcterms:modified>
</cp:coreProperties>
</file>