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0" yWindow="375" windowWidth="16200" windowHeight="12045" activeTab="6"/>
  </bookViews>
  <sheets>
    <sheet name="2018" sheetId="1" r:id="rId1"/>
    <sheet name="Акт (2)" sheetId="2" r:id="rId2"/>
    <sheet name="2019" sheetId="3" r:id="rId3"/>
    <sheet name="Лист2" sheetId="4" r:id="rId4"/>
    <sheet name="2020" sheetId="5" r:id="rId5"/>
    <sheet name="Лист1" sheetId="6" r:id="rId6"/>
    <sheet name="2021" sheetId="7" r:id="rId7"/>
    <sheet name="акт21" sheetId="8" r:id="rId8"/>
  </sheets>
  <definedNames>
    <definedName name="_xlnm.Print_Area" localSheetId="0">'2018'!$A$1:$F$30</definedName>
    <definedName name="_xlnm.Print_Area" localSheetId="2">'2019'!$A$1:$F$31</definedName>
    <definedName name="_xlnm.Print_Area" localSheetId="4">'2020'!$A$1:$F$30</definedName>
    <definedName name="_xlnm.Print_Area" localSheetId="6">'2021'!$A$1:$F$30</definedName>
    <definedName name="_xlnm.Print_Area" localSheetId="1">'Акт (2)'!$A$1:$E$73</definedName>
    <definedName name="_xlnm.Print_Area" localSheetId="7">акт21!$A$3:$E$76</definedName>
    <definedName name="_xlnm.Print_Area" localSheetId="5">Лист1!$A$3:$E$79</definedName>
    <definedName name="_xlnm.Print_Area" localSheetId="3">Лист2!$A$3:$E$81</definedName>
  </definedNames>
  <calcPr calcId="145621"/>
</workbook>
</file>

<file path=xl/calcChain.xml><?xml version="1.0" encoding="utf-8"?>
<calcChain xmlns="http://schemas.openxmlformats.org/spreadsheetml/2006/main">
  <c r="F23" i="7" l="1"/>
  <c r="E60" i="8"/>
  <c r="D60" i="8" s="1"/>
  <c r="D50" i="8"/>
  <c r="D49" i="8"/>
  <c r="D48" i="8"/>
  <c r="D47" i="8"/>
  <c r="D46" i="8"/>
  <c r="D45" i="8"/>
  <c r="D44" i="8"/>
  <c r="D43" i="8"/>
  <c r="D42" i="8"/>
  <c r="D41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19" i="8"/>
  <c r="D20" i="8"/>
  <c r="D52" i="8"/>
  <c r="D53" i="8"/>
  <c r="D55" i="8"/>
  <c r="D57" i="8"/>
  <c r="D58" i="8"/>
  <c r="F58" i="8"/>
  <c r="F18" i="7"/>
  <c r="F22" i="7" s="1"/>
  <c r="F14" i="7"/>
  <c r="F24" i="7" l="1"/>
  <c r="F25" i="7"/>
  <c r="E61" i="8"/>
  <c r="E64" i="8" s="1"/>
  <c r="F23" i="5"/>
  <c r="E64" i="6"/>
  <c r="E63" i="6"/>
  <c r="D63" i="6"/>
  <c r="D58" i="6"/>
  <c r="D60" i="6"/>
  <c r="D61" i="6"/>
  <c r="D56" i="6"/>
  <c r="D51" i="6"/>
  <c r="D43" i="6"/>
  <c r="D28" i="6"/>
  <c r="D26" i="6"/>
  <c r="D27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4" i="6"/>
  <c r="D45" i="6"/>
  <c r="D46" i="6"/>
  <c r="D48" i="6"/>
  <c r="D49" i="6"/>
  <c r="D50" i="6"/>
  <c r="D52" i="6"/>
  <c r="D53" i="6"/>
  <c r="D54" i="6"/>
  <c r="D25" i="6"/>
  <c r="D21" i="6"/>
  <c r="D20" i="6"/>
  <c r="D22" i="6"/>
  <c r="D23" i="6"/>
  <c r="D19" i="6"/>
  <c r="F19" i="5" l="1"/>
  <c r="F15" i="5"/>
  <c r="F18" i="5" l="1"/>
  <c r="F22" i="5" s="1"/>
  <c r="F24" i="5" s="1"/>
  <c r="F14" i="5"/>
  <c r="F25" i="5" s="1"/>
  <c r="F24" i="3" l="1"/>
  <c r="F16" i="3"/>
  <c r="F13" i="3"/>
  <c r="E67" i="4" l="1"/>
  <c r="E66" i="4"/>
  <c r="D66" i="4" s="1"/>
  <c r="D64" i="4"/>
  <c r="D62" i="4"/>
  <c r="D61" i="4"/>
  <c r="D59" i="4"/>
  <c r="D22" i="4"/>
  <c r="D23" i="4"/>
  <c r="D21" i="4"/>
  <c r="D20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7" i="4"/>
  <c r="D48" i="4"/>
  <c r="D49" i="4"/>
  <c r="D50" i="4"/>
  <c r="D51" i="4"/>
  <c r="D52" i="4"/>
  <c r="D53" i="4"/>
  <c r="D54" i="4"/>
  <c r="D55" i="4"/>
  <c r="D56" i="4"/>
  <c r="D57" i="4"/>
  <c r="D19" i="4"/>
  <c r="F19" i="3"/>
  <c r="F23" i="3" s="1"/>
  <c r="F15" i="3"/>
  <c r="F25" i="3" l="1"/>
  <c r="F26" i="3"/>
  <c r="F23" i="1"/>
  <c r="E56" i="2"/>
  <c r="E55" i="2"/>
  <c r="D51" i="2"/>
  <c r="D53" i="2"/>
  <c r="D50" i="2"/>
  <c r="D18" i="2"/>
  <c r="E18" i="2"/>
  <c r="D16" i="2"/>
  <c r="D7" i="2"/>
  <c r="D9" i="2"/>
  <c r="D10" i="2"/>
  <c r="D11" i="2"/>
  <c r="D12" i="2"/>
  <c r="D13" i="2"/>
  <c r="D14" i="2"/>
  <c r="D20" i="2"/>
  <c r="D21" i="2"/>
  <c r="D22" i="2"/>
  <c r="D23" i="2"/>
  <c r="D24" i="2"/>
  <c r="D25" i="2"/>
  <c r="D26" i="2"/>
  <c r="D27" i="2"/>
  <c r="D28" i="2"/>
  <c r="D30" i="2"/>
  <c r="D31" i="2"/>
  <c r="D32" i="2"/>
  <c r="D33" i="2"/>
  <c r="D34" i="2"/>
  <c r="D35" i="2"/>
  <c r="D36" i="2"/>
  <c r="D37" i="2"/>
  <c r="D38" i="2"/>
  <c r="D39" i="2"/>
  <c r="D41" i="2"/>
  <c r="D42" i="2"/>
  <c r="D43" i="2"/>
  <c r="D44" i="2"/>
  <c r="D45" i="2"/>
  <c r="D46" i="2"/>
  <c r="D47" i="2"/>
  <c r="D48" i="2"/>
  <c r="D55" i="2" l="1"/>
  <c r="F18" i="1"/>
  <c r="F22" i="1" s="1"/>
  <c r="F24" i="1" s="1"/>
  <c r="F14" i="1"/>
  <c r="F25" i="1" l="1"/>
</calcChain>
</file>

<file path=xl/sharedStrings.xml><?xml version="1.0" encoding="utf-8"?>
<sst xmlns="http://schemas.openxmlformats.org/spreadsheetml/2006/main" count="630" uniqueCount="239">
  <si>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</si>
  <si>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</si>
  <si>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</si>
  <si>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</si>
  <si>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</si>
  <si>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</si>
  <si>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</si>
  <si>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</si>
  <si>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</si>
  <si>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</si>
  <si>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</si>
  <si>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</si>
  <si>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</si>
  <si>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</si>
  <si>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</si>
  <si>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</si>
  <si>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</si>
  <si>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</si>
  <si>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</si>
  <si>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</si>
  <si>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</si>
  <si>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</si>
  <si>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</si>
  <si>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</si>
  <si>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получил: ________________________________________________________</t>
  </si>
  <si>
    <t>Дата __________________</t>
  </si>
  <si>
    <t>Отчет по бюджету № 55/14-2018</t>
  </si>
  <si>
    <t>г. Ангарск</t>
  </si>
  <si>
    <t>"31" марта 2019 г.</t>
  </si>
  <si>
    <t xml:space="preserve">         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</si>
  <si>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</si>
  <si>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</si>
  <si>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Единица измерения работы (услуги)</t>
  </si>
  <si>
    <t>Стоимость /сметная стоимость  выполненной работы (оказанной услуги) за единицу</t>
  </si>
  <si>
    <t>Цена выполненной работы (оказанной услуги), в рублях</t>
  </si>
  <si>
    <t>Аварийное обслуживание</t>
  </si>
  <si>
    <t xml:space="preserve">     Аварийное обслуживание</t>
  </si>
  <si>
    <t>Ежедневно</t>
  </si>
  <si>
    <t>руб.</t>
  </si>
  <si>
    <t>Благоустройство</t>
  </si>
  <si>
    <t>100 м2</t>
  </si>
  <si>
    <t>шт</t>
  </si>
  <si>
    <t>Вывоз и утилизация ТКО, в т.ч. крупногабаритного мусора</t>
  </si>
  <si>
    <t xml:space="preserve">     Вывоз и утилизация ТКО, в т.ч. крупногабаритный мусор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</si>
  <si>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</si>
  <si>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</si>
  <si>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Обслуживание инженерного оборудования</t>
  </si>
  <si>
    <t xml:space="preserve">     Запуск системы отопления.</t>
  </si>
  <si>
    <t>1 здание</t>
  </si>
  <si>
    <t xml:space="preserve">     Опрессовка ТУ диаметром: до 50 мм</t>
  </si>
  <si>
    <t>100 м</t>
  </si>
  <si>
    <t>1000 м2</t>
  </si>
  <si>
    <t xml:space="preserve">     Осмотр СТО в чердачных и подвальных помещениях (весенний и осенний)</t>
  </si>
  <si>
    <t xml:space="preserve">     Перевод отопления с подачи на обратку или с обратки на подачу</t>
  </si>
  <si>
    <t>узел</t>
  </si>
  <si>
    <t xml:space="preserve">     Снятие и запись замера в наряде (ИТП,РХВ)</t>
  </si>
  <si>
    <t>1 ИТП</t>
  </si>
  <si>
    <t>Обслуживание конструктивных элементов</t>
  </si>
  <si>
    <t>10 м2</t>
  </si>
  <si>
    <t xml:space="preserve">     Осмотр кровли, чердака, подъездов, подвального помещения -подготовка к зиме</t>
  </si>
  <si>
    <t>По факту</t>
  </si>
  <si>
    <t>По тарифу</t>
  </si>
  <si>
    <t>м2</t>
  </si>
  <si>
    <t>Уборка придомовой территории</t>
  </si>
  <si>
    <t xml:space="preserve">     Уборка придомовой территории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</si>
  <si>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</si>
  <si>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</si>
  <si>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Услуги по управлению МКД</t>
  </si>
  <si>
    <t xml:space="preserve">     Услуги по управлению МКД</t>
  </si>
  <si>
    <t>Итого: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</si>
  <si>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</si>
  <si>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</si>
  <si>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Настоящий   Акт   составлен   в  2-х  экземплярах,  имеющих  одинаковую юридическую силу,  по одному для каждой из Сторон.</t>
  </si>
  <si>
    <t xml:space="preserve">                              Подписи Сторон:</t>
  </si>
  <si>
    <t xml:space="preserve"> 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</si>
  <si>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</si>
  <si>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__________________________</t>
  </si>
  <si>
    <t xml:space="preserve">                                                (должность, ФИО)                    </t>
  </si>
  <si>
    <t>(подпись)</t>
  </si>
  <si>
    <t>Заказчик - ____________________________________________________</t>
  </si>
  <si>
    <t xml:space="preserve">(ФИО)                    </t>
  </si>
  <si>
    <t>АКТ № 55/14-2018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</si>
  <si>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14 квартала 55.</t>
  </si>
  <si>
    <t xml:space="preserve">     Валка деревьев без корчевки пня м-лиственных, тв-лиственных пород (кроме тополя) д.ствола до 16 см</t>
  </si>
  <si>
    <t>1 дерево</t>
  </si>
  <si>
    <t xml:space="preserve">     Валка деревьев без корчевки пня м-лиственных, тв-лиственных пород (кроме тополя) д.ствола до 24 см</t>
  </si>
  <si>
    <t xml:space="preserve">     Вывозка порубочных остатков на расстояние 22 км (класс груза 3)</t>
  </si>
  <si>
    <t>т</t>
  </si>
  <si>
    <t xml:space="preserve">     Обрезка деревьев высотой: более 5 м без формовки</t>
  </si>
  <si>
    <t xml:space="preserve">     Погрузка порубочных остатков</t>
  </si>
  <si>
    <t xml:space="preserve">     Утилизация ТБО</t>
  </si>
  <si>
    <t xml:space="preserve">     Осмотр СТО</t>
  </si>
  <si>
    <t>100 квартир</t>
  </si>
  <si>
    <t xml:space="preserve">     Перезапуск системы отопления с регулировкой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</si>
  <si>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</si>
  <si>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</si>
  <si>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Осмотр квартир</t>
  </si>
  <si>
    <t xml:space="preserve">     Осмотр кровли, чердака, люков</t>
  </si>
  <si>
    <t xml:space="preserve">     Очистка желобов от мусора: вручную (при расчете 1 кг. мусора = 1 м 1 желоба) с вышки</t>
  </si>
  <si>
    <t>м</t>
  </si>
  <si>
    <t xml:space="preserve">     Смена дверных приборов: навесного замка</t>
  </si>
  <si>
    <t>100 приборов</t>
  </si>
  <si>
    <t xml:space="preserve">     Смена дверных приборов: накладка дверная</t>
  </si>
  <si>
    <t xml:space="preserve">     Смена дверных приборов: пружин</t>
  </si>
  <si>
    <t xml:space="preserve">     Смена стекол в деревянных переплетах при площади стекла  до: 0,25 м</t>
  </si>
  <si>
    <t xml:space="preserve">     Укладка (установка) щитов</t>
  </si>
  <si>
    <t xml:space="preserve">     Укрепление дверных приборов: петли (шарниры), шпингалеты, ручки накладные</t>
  </si>
  <si>
    <t>100 шт.</t>
  </si>
  <si>
    <t>Текущий ремонт конструктивных элементов жилых зданий</t>
  </si>
  <si>
    <t xml:space="preserve">     Заделка подвальных окон: (изовером, пенопропиленом и тд)</t>
  </si>
  <si>
    <t xml:space="preserve">     Изготовление щита из доски б/у</t>
  </si>
  <si>
    <t xml:space="preserve">     Ремонт дверных полотен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</si>
  <si>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</si>
  <si>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отдельных мест покрытия из асбоцементных листов: обыкновенного профиля (мат. БУ)</t>
  </si>
  <si>
    <t xml:space="preserve">     Смена обделок из листовой стали поясков, сандриков, отливов, карнизов шириной до: 0,7 мм</t>
  </si>
  <si>
    <t xml:space="preserve">     Снятие дверных полотен</t>
  </si>
  <si>
    <t xml:space="preserve">     Установка дверных полотен.</t>
  </si>
  <si>
    <t>Уборка чердаков и подвалов</t>
  </si>
  <si>
    <t>Всего  за период с "01" января 2018 г. по "31"декабря 2018 г. выполнено работ (оказано услуг) на общую сумму 71 039,62 руб. (Семьдесят одна тысяча тридцать девять рублей 62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</si>
  <si>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</si>
  <si>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</si>
  <si>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</si>
  <si>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</si>
  <si>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</si>
  <si>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</si>
  <si>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</si>
  <si>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</si>
  <si>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</si>
  <si>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</si>
  <si>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</si>
  <si>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</si>
  <si>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</si>
  <si>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Разделка древесины мягких пород, полученной от валки леса, диам. стволов: до 16 см</t>
  </si>
  <si>
    <t xml:space="preserve">     Ремонт качели-маятник с окраской отремонтированных мест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</si>
  <si>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</si>
  <si>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</si>
  <si>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</si>
  <si>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</si>
  <si>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Замена трубопровода диаметром: 40 мм</t>
  </si>
  <si>
    <t xml:space="preserve">     Изоляция трубопровода матами с совмещенным покрывным  слоем</t>
  </si>
  <si>
    <t>1 м3</t>
  </si>
  <si>
    <t xml:space="preserve">     Ремонт элеваторов со снятием с места (прим)</t>
  </si>
  <si>
    <t xml:space="preserve">     Смена отдельных участков трубопроводов диаметром: 25 мм</t>
  </si>
  <si>
    <t>1 участок</t>
  </si>
  <si>
    <t xml:space="preserve">     Установка фланцевых соединений на стальных трубопроводах д.32 мм</t>
  </si>
  <si>
    <t>1 соединение</t>
  </si>
  <si>
    <t xml:space="preserve">     Запуск потока воды: отопление, ГВС</t>
  </si>
  <si>
    <t>1 узел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</si>
  <si>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</si>
  <si>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</si>
  <si>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</si>
  <si>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</si>
  <si>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Перекрытие потока воды: отопление, ГВС</t>
  </si>
  <si>
    <t xml:space="preserve">     Подготовка элеваторного узла</t>
  </si>
  <si>
    <t xml:space="preserve">     Промывка трубопровода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</si>
  <si>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</si>
  <si>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</si>
  <si>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 монтаж дверного полотна</t>
  </si>
  <si>
    <t xml:space="preserve">     Ремонт деревянных элементов конструкций крыш</t>
  </si>
  <si>
    <t xml:space="preserve">     Устройство урны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</si>
  <si>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</si>
  <si>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</si>
  <si>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</si>
  <si>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</si>
  <si>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Очистка желобов от мусора: вручную (при расчете 1 кг. мусора = 3 м 1 желоба) - в.</t>
  </si>
  <si>
    <t xml:space="preserve">     Проверка исправности канализационных вытяжек</t>
  </si>
  <si>
    <t>1 кв</t>
  </si>
  <si>
    <t>Обслуживание ОДПУ</t>
  </si>
  <si>
    <t xml:space="preserve">     Поверка и ремонт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</si>
  <si>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</si>
  <si>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</si>
  <si>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</si>
  <si>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</si>
  <si>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</si>
  <si>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</si>
  <si>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</si>
  <si>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</si>
  <si>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55/14</t>
  </si>
  <si>
    <t>По договору</t>
  </si>
  <si>
    <t xml:space="preserve">           2. Всего за период с "01"января 2019 г. по "31"декября 2019 г. выполнено работ на общую сумму 110196.33 руб. (Сто десять тысяч сто девяносто шесть рублей 33 копейки)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</si>
  <si>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</si>
  <si>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                    __________________________________________      ____________________________________</t>
  </si>
  <si>
    <t>Отчет по бюджету № 55/14-2019</t>
  </si>
  <si>
    <t>Период: с 01.01.2019 по 31.12.2019 года.</t>
  </si>
  <si>
    <t>Корректировка бюджета за 2018 год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</si>
  <si>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</si>
  <si>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</si>
  <si>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55/14-2020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</si>
  <si>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</si>
  <si>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</si>
  <si>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</si>
  <si>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</t>
  </si>
  <si>
    <t xml:space="preserve">     Ремонт мусорного контейнера</t>
  </si>
  <si>
    <t xml:space="preserve">     Демонтаж- монтаж сгонов на подцепке радиатора: 20мм (перемотка)</t>
  </si>
  <si>
    <t xml:space="preserve">     Демонтаж-монтаж клапанов обратных муфтовых д: 32 мм (с ремонтом)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</si>
  <si>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</si>
  <si>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</si>
  <si>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</si>
  <si>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Уплотнение сгонов без разборки.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</si>
  <si>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</si>
  <si>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</si>
  <si>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 чердачного помещения</t>
  </si>
  <si>
    <t xml:space="preserve">     Осмотр системы центрального отопления, устройства в чердачных и подвальных помещениях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</si>
  <si>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</si>
  <si>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</si>
  <si>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</si>
  <si>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Демонтаж-монтаж  стенда, вывески, доски объявления и т.д.</t>
  </si>
  <si>
    <t xml:space="preserve">     Огрунтовка ранее окрашенных фасадов бетонконтактом</t>
  </si>
  <si>
    <t xml:space="preserve">     Ремонт штукатурки гладких фасадов по камню и бетону с земли и лесов.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</si>
  <si>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</si>
  <si>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</si>
  <si>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79839.46 руб. (Семьдесят девять тысяч восемьсот тридцать девять рублей 46 копеек</t>
  </si>
  <si>
    <t xml:space="preserve">                         ___________________________________________      ____________________________________</t>
  </si>
  <si>
    <t>Отчет по бюджету № 55/14-2021</t>
  </si>
  <si>
    <t>Период: с 01.01.2021 по 31.12.2021 года.</t>
  </si>
  <si>
    <t>31 марта 2022 г.</t>
  </si>
  <si>
    <t xml:space="preserve">     Регулировка температуры отопления в ИТП вентилями</t>
  </si>
  <si>
    <t xml:space="preserve">     Устройство лотков во льду и мерзлом грунте</t>
  </si>
  <si>
    <t>100 м3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</si>
  <si>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</si>
  <si>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</si>
  <si>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Подготовка элеваторного узла Д-50 к зиме</t>
  </si>
  <si>
    <t xml:space="preserve">     Демонтаж МАФ (деревянные)</t>
  </si>
  <si>
    <t>1 малая форма</t>
  </si>
  <si>
    <t xml:space="preserve">     М. Ремонт слухового окна (пристрожка, укрепление)</t>
  </si>
  <si>
    <t>1 створка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</si>
  <si>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</si>
  <si>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</si>
  <si>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</t>
  </si>
  <si>
    <t>1 м 2 основания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</si>
  <si>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</si>
  <si>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Услуги а/вышки (электрооборудование)</t>
  </si>
  <si>
    <t xml:space="preserve">     Ремонт мусорной стоянки</t>
  </si>
  <si>
    <t>75522.63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</si>
  <si>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</si>
  <si>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</si>
  <si>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</si>
  <si>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_______________</t>
  </si>
  <si>
    <t>Восемьдесят три тысячи семьдесят четыре рубля 90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</si>
</sst>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.0;[Red]\-0.0"/>
    <numFmt numFmtId="169" formatCode="0;[Red]\-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4" fillId="0" borderId="0" applyFont="0" applyFill="0" applyBorder="0" applyAlignment="0" applyProtection="0"/>
    <xf numFmtId="0" fontId="2" fillId="0" borderId="0">
      <alignment horizontal="left"/>
    </xf>
    <xf numFmtId="0" fontId="8" fillId="0" borderId="0">
      <alignment horizontal="center" vertical="center"/>
    </xf>
    <xf numFmtId="0" fontId="1" fillId="0" borderId="0"/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2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4" fillId="0" borderId="0"/>
  </cellStyleXfs>
  <cellXfs count="186">
    <xf numFmtId="0" fontId="0" fillId="0" borderId="0" xfId="0"/>
    <xf numFmtId="0" fontId="5" fillId="0" borderId="0" xfId="0" applyFont="1"/>
    <xf numFmtId="0" fontId="6" fillId="0" borderId="0" xfId="2" applyFont="1" applyAlignment="1"/>
    <xf numFmtId="0" fontId="7" fillId="0" borderId="0" xfId="2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5" fillId="0" borderId="0" xfId="0" applyFont="1" applyBorder="1"/>
    <xf numFmtId="0" fontId="5" fillId="0" borderId="0" xfId="4" applyFont="1" applyBorder="1" applyAlignment="1">
      <alignment wrapText="1"/>
    </xf>
    <xf numFmtId="0" fontId="11" fillId="0" borderId="0" xfId="5" quotePrefix="1" applyFont="1" applyAlignment="1">
      <alignment horizontal="right" vertical="top" wrapText="1"/>
    </xf>
    <xf numFmtId="0" fontId="11" fillId="0" borderId="0" xfId="5" quotePrefix="1" applyFont="1" applyBorder="1" applyAlignment="1">
      <alignment vertical="top" wrapText="1"/>
    </xf>
    <xf numFmtId="0" fontId="11" fillId="0" borderId="0" xfId="5" quotePrefix="1" applyFont="1" applyAlignment="1">
      <alignment vertical="top" wrapText="1"/>
    </xf>
    <xf numFmtId="0" fontId="11" fillId="0" borderId="0" xfId="6" quotePrefix="1" applyFont="1" applyBorder="1" applyAlignment="1">
      <alignment horizontal="right" vertical="top" wrapText="1"/>
    </xf>
    <xf numFmtId="0" fontId="11" fillId="0" borderId="0" xfId="5" quotePrefix="1" applyFont="1" applyAlignment="1">
      <alignment horizontal="left" vertical="top" wrapText="1"/>
    </xf>
    <xf numFmtId="0" fontId="5" fillId="0" borderId="0" xfId="4" applyFont="1" applyAlignment="1">
      <alignment wrapText="1"/>
    </xf>
    <xf numFmtId="0" fontId="5" fillId="0" borderId="2" xfId="4" applyFont="1" applyBorder="1" applyAlignment="1">
      <alignment wrapText="1"/>
    </xf>
    <xf numFmtId="0" fontId="11" fillId="0" borderId="4" xfId="10" quotePrefix="1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165" fontId="5" fillId="0" borderId="1" xfId="1" applyNumberFormat="1" applyFont="1" applyBorder="1" applyAlignment="1">
      <alignment wrapText="1"/>
    </xf>
    <xf numFmtId="0" fontId="6" fillId="0" borderId="0" xfId="0" applyFont="1" applyAlignment="1">
      <alignment horizontal="left" vertical="top"/>
    </xf>
    <xf numFmtId="0" fontId="11" fillId="0" borderId="0" xfId="9" quotePrefix="1" applyFont="1" applyAlignment="1">
      <alignment horizontal="righ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8" applyNumberFormat="1" applyFont="1" applyBorder="1" applyAlignment="1">
      <alignment horizontal="right" vertical="top" wrapText="1"/>
    </xf>
    <xf numFmtId="0" fontId="11" fillId="0" borderId="0" xfId="5" quotePrefix="1" applyFont="1" applyBorder="1" applyAlignment="1">
      <alignment horizontal="right" vertical="top" wrapText="1"/>
    </xf>
    <xf numFmtId="0" fontId="11" fillId="0" borderId="0" xfId="8" applyNumberFormat="1" applyFont="1" applyBorder="1" applyAlignment="1">
      <alignment vertical="top" wrapText="1"/>
    </xf>
    <xf numFmtId="0" fontId="11" fillId="0" borderId="0" xfId="9" quotePrefix="1" applyFont="1" applyBorder="1" applyAlignment="1">
      <alignment horizontal="left" vertical="top" wrapText="1"/>
    </xf>
    <xf numFmtId="165" fontId="5" fillId="0" borderId="0" xfId="1" applyNumberFormat="1" applyFont="1" applyBorder="1" applyAlignment="1">
      <alignment wrapText="1"/>
    </xf>
    <xf numFmtId="0" fontId="7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12" fillId="0" borderId="0" xfId="0" applyFont="1" applyAlignment="1">
      <alignment horizontal="left" vertical="top"/>
    </xf>
    <xf numFmtId="0" fontId="13" fillId="3" borderId="8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/>
    <xf numFmtId="0" fontId="12" fillId="0" borderId="0" xfId="0" applyFont="1" applyAlignment="1">
      <alignment horizontal="left"/>
    </xf>
    <xf numFmtId="0" fontId="14" fillId="0" borderId="0" xfId="0" applyFont="1" applyAlignment="1"/>
    <xf numFmtId="0" fontId="5" fillId="0" borderId="0" xfId="0" applyFont="1" applyAlignment="1">
      <alignment horizontal="justify" vertic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justify" vertical="center"/>
    </xf>
    <xf numFmtId="0" fontId="16" fillId="0" borderId="0" xfId="0" applyFont="1"/>
    <xf numFmtId="2" fontId="16" fillId="0" borderId="0" xfId="0" applyNumberFormat="1" applyFont="1"/>
    <xf numFmtId="2" fontId="5" fillId="0" borderId="0" xfId="0" applyNumberFormat="1" applyFont="1"/>
    <xf numFmtId="0" fontId="15" fillId="0" borderId="13" xfId="2" applyFont="1" applyBorder="1" applyAlignment="1">
      <alignment vertical="center"/>
    </xf>
    <xf numFmtId="2" fontId="15" fillId="0" borderId="1" xfId="2" applyNumberFormat="1" applyFont="1" applyBorder="1" applyAlignment="1">
      <alignment horizontal="center"/>
    </xf>
    <xf numFmtId="0" fontId="15" fillId="0" borderId="1" xfId="2" applyFont="1" applyBorder="1" applyAlignment="1">
      <alignment horizontal="center"/>
    </xf>
    <xf numFmtId="164" fontId="15" fillId="0" borderId="1" xfId="1" applyFont="1" applyBorder="1" applyAlignment="1">
      <alignment horizontal="center"/>
    </xf>
    <xf numFmtId="0" fontId="18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5" fillId="0" borderId="0" xfId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164" fontId="5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0" fontId="16" fillId="0" borderId="0" xfId="0" applyFont="1" applyFill="1" applyAlignment="1">
      <alignment wrapText="1"/>
    </xf>
    <xf numFmtId="0" fontId="17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15" fillId="5" borderId="1" xfId="2" applyFont="1" applyFill="1" applyBorder="1" applyAlignment="1">
      <alignment vertical="center"/>
    </xf>
    <xf numFmtId="0" fontId="7" fillId="0" borderId="1" xfId="2" applyFont="1" applyBorder="1" applyAlignment="1">
      <alignment vertical="center" wrapText="1"/>
    </xf>
    <xf numFmtId="2" fontId="15" fillId="5" borderId="1" xfId="1" applyNumberFormat="1" applyFont="1" applyFill="1" applyBorder="1" applyAlignment="1">
      <alignment horizontal="center" vertical="center"/>
    </xf>
    <xf numFmtId="164" fontId="15" fillId="5" borderId="1" xfId="1" applyFont="1" applyFill="1" applyBorder="1" applyAlignment="1">
      <alignment horizontal="center" vertical="center"/>
    </xf>
    <xf numFmtId="2" fontId="7" fillId="0" borderId="1" xfId="1" applyNumberFormat="1" applyFont="1" applyBorder="1" applyAlignment="1">
      <alignment horizontal="center" vertical="center"/>
    </xf>
    <xf numFmtId="164" fontId="7" fillId="0" borderId="1" xfId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6" fontId="6" fillId="0" borderId="1" xfId="0" applyNumberFormat="1" applyFont="1" applyFill="1" applyBorder="1" applyAlignment="1">
      <alignment horizontal="center" vertical="center" wrapText="1"/>
    </xf>
    <xf numFmtId="169" fontId="6" fillId="0" borderId="1" xfId="0" applyNumberFormat="1" applyFont="1" applyFill="1" applyBorder="1" applyAlignment="1">
      <alignment horizontal="center" vertical="center" wrapText="1"/>
    </xf>
    <xf numFmtId="167" fontId="6" fillId="0" borderId="1" xfId="0" applyNumberFormat="1" applyFont="1" applyFill="1" applyBorder="1" applyAlignment="1">
      <alignment horizontal="center" vertical="center" wrapText="1"/>
    </xf>
    <xf numFmtId="168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1" fillId="0" borderId="0" xfId="5" quotePrefix="1" applyFont="1" applyBorder="1" applyAlignment="1">
      <alignment horizontal="left" vertical="top" wrapText="1"/>
    </xf>
    <xf numFmtId="0" fontId="11" fillId="0" borderId="0" xfId="6" quotePrefix="1" applyFont="1" applyBorder="1" applyAlignment="1">
      <alignment horizontal="left" vertical="top" wrapText="1"/>
    </xf>
    <xf numFmtId="0" fontId="11" fillId="2" borderId="0" xfId="7" applyNumberFormat="1" applyFont="1" applyBorder="1" applyAlignment="1">
      <alignment horizontal="left" vertical="top" wrapText="1"/>
    </xf>
    <xf numFmtId="0" fontId="11" fillId="0" borderId="0" xfId="8" applyNumberFormat="1" applyFont="1" applyBorder="1" applyAlignment="1">
      <alignment horizontal="left" vertical="top" wrapText="1"/>
    </xf>
    <xf numFmtId="0" fontId="13" fillId="4" borderId="0" xfId="0" applyFont="1" applyFill="1" applyAlignment="1">
      <alignment horizontal="left" vertical="top"/>
    </xf>
    <xf numFmtId="0" fontId="13" fillId="0" borderId="0" xfId="0" applyFont="1" applyAlignment="1">
      <alignment horizontal="left" vertical="top"/>
    </xf>
    <xf numFmtId="0" fontId="20" fillId="0" borderId="0" xfId="0" applyFont="1"/>
    <xf numFmtId="164" fontId="13" fillId="0" borderId="12" xfId="1" applyFont="1" applyBorder="1" applyAlignment="1">
      <alignment horizontal="center" vertical="top"/>
    </xf>
    <xf numFmtId="164" fontId="13" fillId="0" borderId="12" xfId="1" applyFont="1" applyBorder="1" applyAlignment="1">
      <alignment horizontal="center" vertical="top" wrapText="1"/>
    </xf>
    <xf numFmtId="164" fontId="12" fillId="0" borderId="12" xfId="1" applyFont="1" applyBorder="1" applyAlignment="1">
      <alignment horizontal="center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>
      <alignment horizontal="left" vertical="top"/>
    </xf>
    <xf numFmtId="0" fontId="16" fillId="0" borderId="0" xfId="0" applyFont="1" applyFill="1" applyAlignment="1"/>
    <xf numFmtId="0" fontId="6" fillId="0" borderId="1" xfId="0" applyFont="1" applyFill="1" applyBorder="1" applyAlignment="1">
      <alignment vertical="center" wrapText="1"/>
    </xf>
    <xf numFmtId="164" fontId="6" fillId="0" borderId="0" xfId="1" applyNumberFormat="1" applyFont="1" applyFill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 vertical="center"/>
    </xf>
    <xf numFmtId="0" fontId="11" fillId="0" borderId="0" xfId="7" applyNumberFormat="1" applyFont="1" applyFill="1" applyBorder="1" applyAlignment="1">
      <alignment horizontal="lef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6" fillId="0" borderId="15" xfId="0" applyFont="1" applyBorder="1" applyAlignment="1">
      <alignment horizontal="centerContinuous" vertical="center" wrapText="1"/>
    </xf>
    <xf numFmtId="0" fontId="6" fillId="0" borderId="14" xfId="0" applyFont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Alignment="1">
      <alignment horizontal="justify" vertical="center"/>
    </xf>
    <xf numFmtId="0" fontId="13" fillId="6" borderId="0" xfId="0" applyFont="1" applyFill="1" applyAlignment="1">
      <alignment horizontal="left" vertical="top"/>
    </xf>
    <xf numFmtId="0" fontId="6" fillId="0" borderId="17" xfId="0" applyFont="1" applyBorder="1" applyAlignment="1">
      <alignment horizontal="centerContinuous" vertical="center" wrapText="1"/>
    </xf>
    <xf numFmtId="0" fontId="6" fillId="0" borderId="21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 wrapText="1"/>
    </xf>
    <xf numFmtId="0" fontId="7" fillId="0" borderId="29" xfId="0" applyFont="1" applyBorder="1" applyAlignment="1">
      <alignment vertical="center" wrapText="1"/>
    </xf>
    <xf numFmtId="166" fontId="6" fillId="0" borderId="0" xfId="0" applyNumberFormat="1" applyFont="1" applyAlignment="1">
      <alignment horizontal="justify" vertical="center"/>
    </xf>
    <xf numFmtId="0" fontId="17" fillId="7" borderId="30" xfId="11" applyFont="1" applyFill="1" applyBorder="1" applyAlignment="1">
      <alignment vertical="center" wrapText="1"/>
    </xf>
    <xf numFmtId="164" fontId="17" fillId="7" borderId="31" xfId="1" applyFont="1" applyFill="1" applyBorder="1" applyAlignment="1">
      <alignment horizontal="center" vertical="center" wrapText="1"/>
    </xf>
    <xf numFmtId="164" fontId="17" fillId="7" borderId="32" xfId="1" applyFont="1" applyFill="1" applyBorder="1" applyAlignment="1">
      <alignment horizontal="center" vertical="center" wrapText="1"/>
    </xf>
    <xf numFmtId="0" fontId="18" fillId="0" borderId="0" xfId="11" applyFont="1"/>
    <xf numFmtId="0" fontId="6" fillId="0" borderId="22" xfId="11" applyFont="1" applyFill="1" applyBorder="1" applyAlignment="1">
      <alignment vertical="center" wrapText="1"/>
    </xf>
    <xf numFmtId="164" fontId="6" fillId="0" borderId="19" xfId="1" applyFont="1" applyFill="1" applyBorder="1" applyAlignment="1">
      <alignment horizontal="center" vertical="center"/>
    </xf>
    <xf numFmtId="164" fontId="6" fillId="0" borderId="20" xfId="1" applyFont="1" applyFill="1" applyBorder="1" applyAlignment="1">
      <alignment horizontal="center" vertical="center"/>
    </xf>
    <xf numFmtId="164" fontId="15" fillId="0" borderId="1" xfId="1" applyFont="1" applyFill="1" applyBorder="1" applyAlignment="1">
      <alignment horizontal="center" vertical="center"/>
    </xf>
    <xf numFmtId="164" fontId="15" fillId="6" borderId="0" xfId="0" applyNumberFormat="1" applyFont="1" applyFill="1" applyAlignment="1">
      <alignment vertical="center" wrapText="1"/>
    </xf>
    <xf numFmtId="164" fontId="6" fillId="6" borderId="0" xfId="0" applyNumberFormat="1" applyFont="1" applyFill="1" applyAlignment="1">
      <alignment vertical="center" wrapText="1"/>
    </xf>
    <xf numFmtId="0" fontId="6" fillId="6" borderId="0" xfId="0" applyFont="1" applyFill="1" applyAlignment="1">
      <alignment horizontal="justify" vertical="center"/>
    </xf>
    <xf numFmtId="0" fontId="6" fillId="6" borderId="0" xfId="0" applyFont="1" applyFill="1" applyAlignment="1">
      <alignment horizontal="justify" vertical="center" wrapText="1"/>
    </xf>
    <xf numFmtId="0" fontId="6" fillId="6" borderId="0" xfId="0" applyFont="1" applyFill="1" applyAlignment="1">
      <alignment vertical="center" wrapText="1"/>
    </xf>
    <xf numFmtId="0" fontId="6" fillId="6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6" borderId="18" xfId="0" applyFont="1" applyFill="1" applyBorder="1" applyAlignment="1">
      <alignment horizontal="left" vertical="center" wrapText="1"/>
    </xf>
    <xf numFmtId="0" fontId="6" fillId="6" borderId="2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66" fontId="6" fillId="6" borderId="1" xfId="0" applyNumberFormat="1" applyFont="1" applyFill="1" applyBorder="1" applyAlignment="1">
      <alignment horizontal="center" vertical="center"/>
    </xf>
    <xf numFmtId="166" fontId="6" fillId="6" borderId="32" xfId="0" applyNumberFormat="1" applyFont="1" applyFill="1" applyBorder="1" applyAlignment="1">
      <alignment horizontal="center" vertical="center"/>
    </xf>
    <xf numFmtId="166" fontId="7" fillId="6" borderId="24" xfId="0" applyNumberFormat="1" applyFont="1" applyFill="1" applyBorder="1" applyAlignment="1">
      <alignment horizontal="center" vertical="center" wrapText="1"/>
    </xf>
    <xf numFmtId="169" fontId="6" fillId="6" borderId="25" xfId="0" applyNumberFormat="1" applyFont="1" applyFill="1" applyBorder="1" applyAlignment="1">
      <alignment horizontal="center" vertical="center"/>
    </xf>
    <xf numFmtId="167" fontId="6" fillId="6" borderId="25" xfId="0" applyNumberFormat="1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49" fontId="12" fillId="0" borderId="9" xfId="0" applyNumberFormat="1" applyFont="1" applyBorder="1" applyAlignment="1">
      <alignment horizontal="left" vertical="top" wrapText="1"/>
    </xf>
    <xf numFmtId="49" fontId="12" fillId="0" borderId="10" xfId="0" applyNumberFormat="1" applyFont="1" applyBorder="1" applyAlignment="1">
      <alignment horizontal="left" vertical="top" wrapText="1"/>
    </xf>
    <xf numFmtId="49" fontId="12" fillId="0" borderId="11" xfId="0" applyNumberFormat="1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0" fontId="9" fillId="0" borderId="0" xfId="3" quotePrefix="1" applyFont="1" applyBorder="1" applyAlignment="1">
      <alignment horizontal="center"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3" xfId="9" quotePrefix="1" applyFont="1" applyBorder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17" fillId="6" borderId="22" xfId="0" applyFont="1" applyFill="1" applyBorder="1" applyAlignment="1">
      <alignment horizontal="left" vertical="center" wrapText="1"/>
    </xf>
    <xf numFmtId="0" fontId="17" fillId="6" borderId="23" xfId="0" applyFont="1" applyFill="1" applyBorder="1" applyAlignment="1">
      <alignment horizontal="left" vertical="center" wrapText="1"/>
    </xf>
    <xf numFmtId="0" fontId="17" fillId="6" borderId="26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/>
    </xf>
    <xf numFmtId="0" fontId="15" fillId="0" borderId="23" xfId="0" applyFont="1" applyFill="1" applyBorder="1" applyAlignment="1">
      <alignment horizontal="left" vertical="center"/>
    </xf>
    <xf numFmtId="0" fontId="15" fillId="0" borderId="26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Q15" sqref="Q1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1" t="s">
        <v>26</v>
      </c>
      <c r="B1" s="151"/>
      <c r="C1" s="151"/>
      <c r="D1" s="151"/>
      <c r="E1" s="151"/>
      <c r="F1" s="15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0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2" t="s">
        <v>1</v>
      </c>
      <c r="B5" s="152"/>
      <c r="C5" s="152"/>
      <c r="D5" s="152"/>
      <c r="E5" s="152"/>
      <c r="F5" s="15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78">
        <v>394.3</v>
      </c>
      <c r="E6" s="76" t="s">
        <v>4</v>
      </c>
      <c r="F6" s="79">
        <v>396.8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3"/>
      <c r="R6" s="154"/>
      <c r="S6" s="14"/>
    </row>
    <row r="7" spans="1:19" s="17" customFormat="1" ht="32.25" customHeight="1" x14ac:dyDescent="0.25">
      <c r="A7" s="76" t="s">
        <v>5</v>
      </c>
      <c r="B7" s="77">
        <v>1</v>
      </c>
      <c r="C7" s="76" t="s">
        <v>6</v>
      </c>
      <c r="D7" s="78">
        <v>0</v>
      </c>
      <c r="E7" s="76" t="s">
        <v>7</v>
      </c>
      <c r="F7" s="79">
        <v>270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3"/>
      <c r="R7" s="155"/>
      <c r="S7" s="16"/>
    </row>
    <row r="8" spans="1:19" s="17" customFormat="1" ht="33.75" customHeight="1" x14ac:dyDescent="0.25">
      <c r="A8" s="23" t="s">
        <v>8</v>
      </c>
      <c r="B8" s="77">
        <v>8</v>
      </c>
      <c r="C8" s="76" t="s">
        <v>9</v>
      </c>
      <c r="D8" s="79">
        <v>28</v>
      </c>
      <c r="E8" s="76" t="s">
        <v>10</v>
      </c>
      <c r="F8" s="79">
        <v>62.6</v>
      </c>
      <c r="G8" s="6"/>
      <c r="H8" s="8"/>
      <c r="I8" s="9"/>
      <c r="J8" s="10"/>
      <c r="K8" s="19"/>
      <c r="L8" s="12"/>
      <c r="M8" s="12"/>
      <c r="N8" s="12"/>
      <c r="O8" s="12"/>
      <c r="P8" s="13"/>
      <c r="Q8" s="153"/>
      <c r="R8" s="154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9"/>
      <c r="L9" s="12"/>
      <c r="M9" s="12"/>
      <c r="N9" s="12"/>
      <c r="O9" s="12"/>
      <c r="P9" s="6"/>
      <c r="Q9" s="19"/>
      <c r="R9" s="23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2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6" t="s">
        <v>11</v>
      </c>
      <c r="B11" s="157"/>
      <c r="C11" s="157"/>
      <c r="D11" s="157"/>
      <c r="E11" s="158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81" customFormat="1" ht="30" customHeight="1" x14ac:dyDescent="0.25">
      <c r="A12" s="159" t="s">
        <v>185</v>
      </c>
      <c r="B12" s="160"/>
      <c r="C12" s="160"/>
      <c r="D12" s="160"/>
      <c r="E12" s="161"/>
      <c r="F12" s="83">
        <v>0</v>
      </c>
      <c r="G12" s="80"/>
    </row>
    <row r="13" spans="1:19" s="81" customFormat="1" ht="30" customHeight="1" x14ac:dyDescent="0.25">
      <c r="A13" s="159" t="s">
        <v>13</v>
      </c>
      <c r="B13" s="160"/>
      <c r="C13" s="160"/>
      <c r="D13" s="160"/>
      <c r="E13" s="161"/>
      <c r="F13" s="83">
        <v>0</v>
      </c>
    </row>
    <row r="14" spans="1:19" s="81" customFormat="1" ht="30" customHeight="1" x14ac:dyDescent="0.25">
      <c r="A14" s="159" t="s">
        <v>14</v>
      </c>
      <c r="B14" s="160"/>
      <c r="C14" s="160"/>
      <c r="D14" s="160"/>
      <c r="E14" s="161"/>
      <c r="F14" s="84">
        <f>SUM(F15:F17)</f>
        <v>41401.64</v>
      </c>
    </row>
    <row r="15" spans="1:19" s="27" customFormat="1" ht="28.5" customHeight="1" x14ac:dyDescent="0.25">
      <c r="A15" s="148" t="s">
        <v>15</v>
      </c>
      <c r="B15" s="149"/>
      <c r="C15" s="149"/>
      <c r="D15" s="149"/>
      <c r="E15" s="150"/>
      <c r="F15" s="85">
        <v>41401.64</v>
      </c>
    </row>
    <row r="16" spans="1:19" s="27" customFormat="1" ht="24.75" hidden="1" customHeight="1" x14ac:dyDescent="0.25">
      <c r="A16" s="148" t="s">
        <v>16</v>
      </c>
      <c r="B16" s="149"/>
      <c r="C16" s="149"/>
      <c r="D16" s="149"/>
      <c r="E16" s="150"/>
      <c r="F16" s="85"/>
    </row>
    <row r="17" spans="1:19" s="27" customFormat="1" ht="30" hidden="1" customHeight="1" x14ac:dyDescent="0.25">
      <c r="A17" s="148" t="s">
        <v>17</v>
      </c>
      <c r="B17" s="149"/>
      <c r="C17" s="149"/>
      <c r="D17" s="149"/>
      <c r="E17" s="150"/>
      <c r="F17" s="85"/>
    </row>
    <row r="18" spans="1:19" s="81" customFormat="1" ht="30" customHeight="1" x14ac:dyDescent="0.25">
      <c r="A18" s="159" t="s">
        <v>18</v>
      </c>
      <c r="B18" s="160"/>
      <c r="C18" s="160"/>
      <c r="D18" s="160"/>
      <c r="E18" s="161"/>
      <c r="F18" s="84">
        <f>SUM(F19:F21)</f>
        <v>33462.36</v>
      </c>
    </row>
    <row r="19" spans="1:19" s="27" customFormat="1" ht="29.25" customHeight="1" x14ac:dyDescent="0.25">
      <c r="A19" s="148" t="s">
        <v>15</v>
      </c>
      <c r="B19" s="149"/>
      <c r="C19" s="149"/>
      <c r="D19" s="149"/>
      <c r="E19" s="150"/>
      <c r="F19" s="85">
        <v>33462.36</v>
      </c>
    </row>
    <row r="20" spans="1:19" s="27" customFormat="1" ht="0.75" hidden="1" customHeight="1" x14ac:dyDescent="0.25">
      <c r="A20" s="148" t="s">
        <v>16</v>
      </c>
      <c r="B20" s="149"/>
      <c r="C20" s="149"/>
      <c r="D20" s="149"/>
      <c r="E20" s="150"/>
      <c r="F20" s="85"/>
    </row>
    <row r="21" spans="1:19" s="30" customFormat="1" ht="30" hidden="1" customHeight="1" x14ac:dyDescent="0.2">
      <c r="A21" s="148" t="s">
        <v>17</v>
      </c>
      <c r="B21" s="149"/>
      <c r="C21" s="149"/>
      <c r="D21" s="149"/>
      <c r="E21" s="150"/>
      <c r="F21" s="85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82" customFormat="1" ht="30" customHeight="1" x14ac:dyDescent="0.25">
      <c r="A22" s="159" t="s">
        <v>19</v>
      </c>
      <c r="B22" s="160"/>
      <c r="C22" s="160"/>
      <c r="D22" s="160"/>
      <c r="E22" s="161"/>
      <c r="F22" s="84">
        <f>F12+F18</f>
        <v>33462.36</v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</row>
    <row r="23" spans="1:19" s="82" customFormat="1" ht="30" customHeight="1" x14ac:dyDescent="0.25">
      <c r="A23" s="159" t="s">
        <v>20</v>
      </c>
      <c r="B23" s="160"/>
      <c r="C23" s="160"/>
      <c r="D23" s="160"/>
      <c r="E23" s="161"/>
      <c r="F23" s="84">
        <f>'Акт (2)'!E56</f>
        <v>71039.616999999998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</row>
    <row r="24" spans="1:19" s="82" customFormat="1" ht="30" customHeight="1" x14ac:dyDescent="0.25">
      <c r="A24" s="159" t="s">
        <v>186</v>
      </c>
      <c r="B24" s="160"/>
      <c r="C24" s="160"/>
      <c r="D24" s="160"/>
      <c r="E24" s="161"/>
      <c r="F24" s="84">
        <f>F22-F23</f>
        <v>-37577.256999999998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</row>
    <row r="25" spans="1:19" s="82" customFormat="1" ht="30" customHeight="1" x14ac:dyDescent="0.25">
      <c r="A25" s="159" t="s">
        <v>21</v>
      </c>
      <c r="B25" s="160"/>
      <c r="C25" s="160"/>
      <c r="D25" s="160"/>
      <c r="E25" s="161"/>
      <c r="F25" s="83">
        <f>F13+F14-F18</f>
        <v>7939.2799999999988</v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62" t="s">
        <v>22</v>
      </c>
      <c r="B27" s="162"/>
      <c r="C27" s="162"/>
      <c r="D27" s="162"/>
    </row>
    <row r="28" spans="1:19" s="1" customFormat="1" ht="21.75" customHeight="1" x14ac:dyDescent="0.25">
      <c r="A28" s="163" t="s">
        <v>23</v>
      </c>
      <c r="B28" s="163"/>
      <c r="C28" s="163"/>
      <c r="D28" s="163"/>
    </row>
    <row r="29" spans="1:19" s="1" customFormat="1" ht="22.5" customHeight="1" x14ac:dyDescent="0.25">
      <c r="A29" s="162" t="s">
        <v>24</v>
      </c>
      <c r="B29" s="162"/>
      <c r="C29" s="162"/>
      <c r="D29" s="162"/>
    </row>
    <row r="30" spans="1:19" s="1" customFormat="1" ht="22.5" customHeight="1" x14ac:dyDescent="0.25">
      <c r="A30" s="162" t="s">
        <v>25</v>
      </c>
      <c r="B30" s="162"/>
      <c r="C30" s="162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view="pageBreakPreview" zoomScaleNormal="100" zoomScaleSheetLayoutView="100" workbookViewId="0">
      <selection activeCell="E9" sqref="E9:E14"/>
    </sheetView>
  </sheetViews>
  <sheetFormatPr defaultRowHeight="15" customHeight="1" x14ac:dyDescent="0.25"/>
  <cols>
    <col min="1" max="1" width="48.5703125" style="1" customWidth="1"/>
    <col min="2" max="2" width="17.42578125" style="37" customWidth="1"/>
    <col min="3" max="3" width="11.5703125" style="37" customWidth="1"/>
    <col min="4" max="4" width="13.85546875" style="37" customWidth="1"/>
    <col min="5" max="5" width="15" style="37" customWidth="1"/>
    <col min="6" max="16384" width="9.140625" style="1"/>
  </cols>
  <sheetData>
    <row r="1" spans="1:9" ht="15" customHeight="1" x14ac:dyDescent="0.25">
      <c r="A1" s="169" t="s">
        <v>81</v>
      </c>
      <c r="B1" s="169"/>
      <c r="C1" s="169"/>
      <c r="D1" s="169"/>
      <c r="E1" s="169"/>
      <c r="I1" s="33"/>
    </row>
    <row r="2" spans="1:9" ht="30" customHeight="1" x14ac:dyDescent="0.25">
      <c r="A2" s="170" t="s">
        <v>82</v>
      </c>
      <c r="B2" s="170"/>
      <c r="C2" s="170"/>
      <c r="D2" s="170"/>
      <c r="E2" s="170"/>
      <c r="I2" s="33"/>
    </row>
    <row r="3" spans="1:9" ht="15" customHeight="1" x14ac:dyDescent="0.25">
      <c r="A3" s="34" t="s">
        <v>27</v>
      </c>
      <c r="B3" s="35"/>
      <c r="C3" s="35"/>
      <c r="D3" s="169" t="s">
        <v>28</v>
      </c>
      <c r="E3" s="169"/>
      <c r="I3" s="33" t="s">
        <v>29</v>
      </c>
    </row>
    <row r="4" spans="1:9" ht="15" customHeight="1" x14ac:dyDescent="0.25">
      <c r="A4" s="36"/>
      <c r="I4" s="33"/>
    </row>
    <row r="5" spans="1:9" s="38" customFormat="1" ht="117" customHeight="1" x14ac:dyDescent="0.2">
      <c r="A5" s="74" t="s">
        <v>30</v>
      </c>
      <c r="B5" s="75" t="s">
        <v>31</v>
      </c>
      <c r="C5" s="75" t="s">
        <v>32</v>
      </c>
      <c r="D5" s="75" t="s">
        <v>33</v>
      </c>
      <c r="E5" s="75" t="s">
        <v>34</v>
      </c>
      <c r="I5" s="39"/>
    </row>
    <row r="6" spans="1:9" s="58" customFormat="1" ht="14.25" x14ac:dyDescent="0.2">
      <c r="A6" s="59" t="s">
        <v>35</v>
      </c>
      <c r="B6" s="67"/>
      <c r="C6" s="67"/>
      <c r="D6" s="67"/>
      <c r="E6" s="67"/>
    </row>
    <row r="7" spans="1:9" s="57" customFormat="1" x14ac:dyDescent="0.25">
      <c r="A7" s="60" t="s">
        <v>36</v>
      </c>
      <c r="B7" s="68" t="s">
        <v>37</v>
      </c>
      <c r="C7" s="68" t="s">
        <v>38</v>
      </c>
      <c r="D7" s="69">
        <f>E7</f>
        <v>358.81</v>
      </c>
      <c r="E7" s="69">
        <v>358.81</v>
      </c>
    </row>
    <row r="8" spans="1:9" s="58" customFormat="1" x14ac:dyDescent="0.2">
      <c r="A8" s="59" t="s">
        <v>39</v>
      </c>
      <c r="B8" s="67"/>
      <c r="C8" s="67"/>
      <c r="D8" s="68"/>
      <c r="E8" s="67"/>
    </row>
    <row r="9" spans="1:9" s="57" customFormat="1" ht="45" x14ac:dyDescent="0.25">
      <c r="A9" s="60" t="s">
        <v>83</v>
      </c>
      <c r="B9" s="70">
        <v>1</v>
      </c>
      <c r="C9" s="68" t="s">
        <v>84</v>
      </c>
      <c r="D9" s="73">
        <f t="shared" ref="D9:D48" si="0">E9/B9</f>
        <v>2146.0300000000002</v>
      </c>
      <c r="E9" s="69">
        <v>2146.0300000000002</v>
      </c>
    </row>
    <row r="10" spans="1:9" s="57" customFormat="1" ht="45" x14ac:dyDescent="0.25">
      <c r="A10" s="60" t="s">
        <v>85</v>
      </c>
      <c r="B10" s="70">
        <v>4</v>
      </c>
      <c r="C10" s="68" t="s">
        <v>84</v>
      </c>
      <c r="D10" s="73">
        <f t="shared" si="0"/>
        <v>2598.64</v>
      </c>
      <c r="E10" s="69">
        <v>10394.56</v>
      </c>
    </row>
    <row r="11" spans="1:9" s="57" customFormat="1" ht="30" x14ac:dyDescent="0.25">
      <c r="A11" s="60" t="s">
        <v>86</v>
      </c>
      <c r="B11" s="69">
        <v>1.32</v>
      </c>
      <c r="C11" s="68" t="s">
        <v>87</v>
      </c>
      <c r="D11" s="73">
        <f t="shared" si="0"/>
        <v>1089.3787878787878</v>
      </c>
      <c r="E11" s="69">
        <v>1437.98</v>
      </c>
    </row>
    <row r="12" spans="1:9" s="57" customFormat="1" ht="30" x14ac:dyDescent="0.25">
      <c r="A12" s="60" t="s">
        <v>88</v>
      </c>
      <c r="B12" s="70">
        <v>1</v>
      </c>
      <c r="C12" s="68" t="s">
        <v>84</v>
      </c>
      <c r="D12" s="73">
        <f t="shared" si="0"/>
        <v>839.83</v>
      </c>
      <c r="E12" s="69">
        <v>839.83</v>
      </c>
    </row>
    <row r="13" spans="1:9" s="57" customFormat="1" x14ac:dyDescent="0.25">
      <c r="A13" s="60" t="s">
        <v>89</v>
      </c>
      <c r="B13" s="69">
        <v>1.32</v>
      </c>
      <c r="C13" s="68" t="s">
        <v>87</v>
      </c>
      <c r="D13" s="73">
        <f t="shared" si="0"/>
        <v>596.7954545454545</v>
      </c>
      <c r="E13" s="69">
        <v>787.77</v>
      </c>
    </row>
    <row r="14" spans="1:9" s="57" customFormat="1" x14ac:dyDescent="0.25">
      <c r="A14" s="60" t="s">
        <v>90</v>
      </c>
      <c r="B14" s="69">
        <v>1.32</v>
      </c>
      <c r="C14" s="68" t="s">
        <v>87</v>
      </c>
      <c r="D14" s="73">
        <f t="shared" si="0"/>
        <v>1373.340909090909</v>
      </c>
      <c r="E14" s="69">
        <v>1812.81</v>
      </c>
    </row>
    <row r="15" spans="1:9" s="58" customFormat="1" ht="15" customHeight="1" x14ac:dyDescent="0.2">
      <c r="A15" s="59" t="s">
        <v>42</v>
      </c>
      <c r="B15" s="67"/>
      <c r="C15" s="67"/>
      <c r="D15" s="68"/>
      <c r="E15" s="67"/>
    </row>
    <row r="16" spans="1:9" s="57" customFormat="1" ht="30" x14ac:dyDescent="0.25">
      <c r="A16" s="60" t="s">
        <v>43</v>
      </c>
      <c r="B16" s="68" t="s">
        <v>37</v>
      </c>
      <c r="C16" s="68" t="s">
        <v>38</v>
      </c>
      <c r="D16" s="69">
        <f>E16</f>
        <v>5520.2</v>
      </c>
      <c r="E16" s="69">
        <v>5520.2</v>
      </c>
    </row>
    <row r="17" spans="1:5" s="58" customFormat="1" ht="15" customHeight="1" x14ac:dyDescent="0.2">
      <c r="A17" s="59" t="s">
        <v>44</v>
      </c>
      <c r="B17" s="67"/>
      <c r="C17" s="67"/>
      <c r="D17" s="68"/>
      <c r="E17" s="67"/>
    </row>
    <row r="18" spans="1:5" s="57" customFormat="1" ht="30" x14ac:dyDescent="0.25">
      <c r="A18" s="60" t="s">
        <v>45</v>
      </c>
      <c r="B18" s="68" t="s">
        <v>37</v>
      </c>
      <c r="C18" s="68" t="s">
        <v>38</v>
      </c>
      <c r="D18" s="69">
        <f>E18</f>
        <v>2522.23</v>
      </c>
      <c r="E18" s="69">
        <f>1965.56+556.67</f>
        <v>2522.23</v>
      </c>
    </row>
    <row r="19" spans="1:5" s="58" customFormat="1" x14ac:dyDescent="0.2">
      <c r="A19" s="59" t="s">
        <v>46</v>
      </c>
      <c r="B19" s="67"/>
      <c r="C19" s="67"/>
      <c r="D19" s="68"/>
      <c r="E19" s="67"/>
    </row>
    <row r="20" spans="1:5" s="57" customFormat="1" x14ac:dyDescent="0.25">
      <c r="A20" s="60" t="s">
        <v>47</v>
      </c>
      <c r="B20" s="70">
        <v>1</v>
      </c>
      <c r="C20" s="68" t="s">
        <v>48</v>
      </c>
      <c r="D20" s="73">
        <f t="shared" si="0"/>
        <v>839.52</v>
      </c>
      <c r="E20" s="69">
        <v>839.52</v>
      </c>
    </row>
    <row r="21" spans="1:5" s="57" customFormat="1" x14ac:dyDescent="0.25">
      <c r="A21" s="60" t="s">
        <v>49</v>
      </c>
      <c r="B21" s="69">
        <v>7.0000000000000007E-2</v>
      </c>
      <c r="C21" s="68" t="s">
        <v>50</v>
      </c>
      <c r="D21" s="73">
        <f t="shared" si="0"/>
        <v>6095.4285714285706</v>
      </c>
      <c r="E21" s="69">
        <v>426.68</v>
      </c>
    </row>
    <row r="22" spans="1:5" s="57" customFormat="1" x14ac:dyDescent="0.25">
      <c r="A22" s="60" t="s">
        <v>91</v>
      </c>
      <c r="B22" s="69">
        <v>0.04</v>
      </c>
      <c r="C22" s="68" t="s">
        <v>92</v>
      </c>
      <c r="D22" s="73">
        <f t="shared" si="0"/>
        <v>25087.75</v>
      </c>
      <c r="E22" s="69">
        <v>1003.51</v>
      </c>
    </row>
    <row r="23" spans="1:5" s="57" customFormat="1" ht="30" x14ac:dyDescent="0.25">
      <c r="A23" s="60" t="s">
        <v>52</v>
      </c>
      <c r="B23" s="69">
        <v>0.36</v>
      </c>
      <c r="C23" s="68" t="s">
        <v>51</v>
      </c>
      <c r="D23" s="73">
        <f t="shared" si="0"/>
        <v>1672.1388888888889</v>
      </c>
      <c r="E23" s="69">
        <v>601.97</v>
      </c>
    </row>
    <row r="24" spans="1:5" s="57" customFormat="1" ht="30" x14ac:dyDescent="0.25">
      <c r="A24" s="60" t="s">
        <v>53</v>
      </c>
      <c r="B24" s="70">
        <v>2</v>
      </c>
      <c r="C24" s="68" t="s">
        <v>54</v>
      </c>
      <c r="D24" s="73">
        <f t="shared" si="0"/>
        <v>218.60499999999999</v>
      </c>
      <c r="E24" s="69">
        <v>437.21</v>
      </c>
    </row>
    <row r="25" spans="1:5" s="57" customFormat="1" x14ac:dyDescent="0.25">
      <c r="A25" s="60" t="s">
        <v>93</v>
      </c>
      <c r="B25" s="70">
        <v>1</v>
      </c>
      <c r="C25" s="68" t="s">
        <v>48</v>
      </c>
      <c r="D25" s="73">
        <f t="shared" si="0"/>
        <v>839.52</v>
      </c>
      <c r="E25" s="69">
        <v>839.52</v>
      </c>
    </row>
    <row r="26" spans="1:5" s="57" customFormat="1" x14ac:dyDescent="0.25">
      <c r="A26" s="60" t="s">
        <v>94</v>
      </c>
      <c r="B26" s="70">
        <v>1</v>
      </c>
      <c r="C26" s="68" t="s">
        <v>41</v>
      </c>
      <c r="D26" s="73">
        <f t="shared" si="0"/>
        <v>1265.55</v>
      </c>
      <c r="E26" s="69">
        <v>1265.55</v>
      </c>
    </row>
    <row r="27" spans="1:5" s="57" customFormat="1" ht="30" x14ac:dyDescent="0.25">
      <c r="A27" s="60" t="s">
        <v>95</v>
      </c>
      <c r="B27" s="70">
        <v>1</v>
      </c>
      <c r="C27" s="68" t="s">
        <v>56</v>
      </c>
      <c r="D27" s="73">
        <f t="shared" si="0"/>
        <v>1194.72</v>
      </c>
      <c r="E27" s="69">
        <v>1194.72</v>
      </c>
    </row>
    <row r="28" spans="1:5" s="57" customFormat="1" x14ac:dyDescent="0.25">
      <c r="A28" s="60" t="s">
        <v>55</v>
      </c>
      <c r="B28" s="70">
        <v>12</v>
      </c>
      <c r="C28" s="68" t="s">
        <v>56</v>
      </c>
      <c r="D28" s="73">
        <f t="shared" si="0"/>
        <v>251.76333333333332</v>
      </c>
      <c r="E28" s="69">
        <v>3021.16</v>
      </c>
    </row>
    <row r="29" spans="1:5" s="58" customFormat="1" x14ac:dyDescent="0.2">
      <c r="A29" s="59" t="s">
        <v>57</v>
      </c>
      <c r="B29" s="67"/>
      <c r="C29" s="67"/>
      <c r="D29" s="68"/>
      <c r="E29" s="67"/>
    </row>
    <row r="30" spans="1:5" s="57" customFormat="1" x14ac:dyDescent="0.25">
      <c r="A30" s="60" t="s">
        <v>96</v>
      </c>
      <c r="B30" s="69">
        <v>0.01</v>
      </c>
      <c r="C30" s="68" t="s">
        <v>92</v>
      </c>
      <c r="D30" s="73">
        <f t="shared" si="0"/>
        <v>24370</v>
      </c>
      <c r="E30" s="69">
        <v>243.7</v>
      </c>
    </row>
    <row r="31" spans="1:5" s="57" customFormat="1" x14ac:dyDescent="0.25">
      <c r="A31" s="60" t="s">
        <v>97</v>
      </c>
      <c r="B31" s="69">
        <v>0.17</v>
      </c>
      <c r="C31" s="68" t="s">
        <v>51</v>
      </c>
      <c r="D31" s="73">
        <f t="shared" si="0"/>
        <v>1625.2352941176471</v>
      </c>
      <c r="E31" s="69">
        <v>276.29000000000002</v>
      </c>
    </row>
    <row r="32" spans="1:5" s="57" customFormat="1" ht="30" x14ac:dyDescent="0.25">
      <c r="A32" s="60" t="s">
        <v>59</v>
      </c>
      <c r="B32" s="71">
        <v>0.72099999999999997</v>
      </c>
      <c r="C32" s="68" t="s">
        <v>51</v>
      </c>
      <c r="D32" s="73">
        <f t="shared" si="0"/>
        <v>1586.0887656033287</v>
      </c>
      <c r="E32" s="69">
        <v>1143.57</v>
      </c>
    </row>
    <row r="33" spans="1:5" s="57" customFormat="1" ht="30" x14ac:dyDescent="0.25">
      <c r="A33" s="60" t="s">
        <v>98</v>
      </c>
      <c r="B33" s="70">
        <v>6</v>
      </c>
      <c r="C33" s="68" t="s">
        <v>99</v>
      </c>
      <c r="D33" s="73">
        <f t="shared" si="0"/>
        <v>221.05333333333331</v>
      </c>
      <c r="E33" s="69">
        <v>1326.32</v>
      </c>
    </row>
    <row r="34" spans="1:5" s="57" customFormat="1" ht="30" x14ac:dyDescent="0.25">
      <c r="A34" s="60" t="s">
        <v>100</v>
      </c>
      <c r="B34" s="69">
        <v>0.01</v>
      </c>
      <c r="C34" s="68" t="s">
        <v>101</v>
      </c>
      <c r="D34" s="73">
        <f t="shared" si="0"/>
        <v>28212</v>
      </c>
      <c r="E34" s="69">
        <v>282.12</v>
      </c>
    </row>
    <row r="35" spans="1:5" s="57" customFormat="1" ht="30" x14ac:dyDescent="0.25">
      <c r="A35" s="60" t="s">
        <v>102</v>
      </c>
      <c r="B35" s="69">
        <v>0.02</v>
      </c>
      <c r="C35" s="68" t="s">
        <v>101</v>
      </c>
      <c r="D35" s="73">
        <f t="shared" si="0"/>
        <v>28960</v>
      </c>
      <c r="E35" s="69">
        <v>579.20000000000005</v>
      </c>
    </row>
    <row r="36" spans="1:5" s="57" customFormat="1" ht="30" x14ac:dyDescent="0.25">
      <c r="A36" s="60" t="s">
        <v>103</v>
      </c>
      <c r="B36" s="69">
        <v>0.01</v>
      </c>
      <c r="C36" s="68" t="s">
        <v>101</v>
      </c>
      <c r="D36" s="73">
        <f t="shared" si="0"/>
        <v>32189.999999999996</v>
      </c>
      <c r="E36" s="69">
        <v>321.89999999999998</v>
      </c>
    </row>
    <row r="37" spans="1:5" s="57" customFormat="1" ht="30" x14ac:dyDescent="0.25">
      <c r="A37" s="60" t="s">
        <v>104</v>
      </c>
      <c r="B37" s="71">
        <v>8.9999999999999993E-3</v>
      </c>
      <c r="C37" s="68" t="s">
        <v>40</v>
      </c>
      <c r="D37" s="73">
        <f t="shared" si="0"/>
        <v>184134.44444444447</v>
      </c>
      <c r="E37" s="69">
        <v>1657.21</v>
      </c>
    </row>
    <row r="38" spans="1:5" s="57" customFormat="1" x14ac:dyDescent="0.25">
      <c r="A38" s="60" t="s">
        <v>105</v>
      </c>
      <c r="B38" s="71">
        <v>1.2999999999999999E-2</v>
      </c>
      <c r="C38" s="68" t="s">
        <v>40</v>
      </c>
      <c r="D38" s="73">
        <f t="shared" si="0"/>
        <v>15022.307692307693</v>
      </c>
      <c r="E38" s="69">
        <v>195.29</v>
      </c>
    </row>
    <row r="39" spans="1:5" s="57" customFormat="1" ht="30" x14ac:dyDescent="0.25">
      <c r="A39" s="60" t="s">
        <v>106</v>
      </c>
      <c r="B39" s="69">
        <v>0.02</v>
      </c>
      <c r="C39" s="68" t="s">
        <v>107</v>
      </c>
      <c r="D39" s="73">
        <f t="shared" si="0"/>
        <v>42799.5</v>
      </c>
      <c r="E39" s="69">
        <v>855.99</v>
      </c>
    </row>
    <row r="40" spans="1:5" s="58" customFormat="1" ht="15" customHeight="1" x14ac:dyDescent="0.2">
      <c r="A40" s="59" t="s">
        <v>108</v>
      </c>
      <c r="B40" s="67"/>
      <c r="C40" s="67"/>
      <c r="D40" s="68"/>
      <c r="E40" s="67"/>
    </row>
    <row r="41" spans="1:5" s="57" customFormat="1" ht="30" x14ac:dyDescent="0.25">
      <c r="A41" s="60" t="s">
        <v>109</v>
      </c>
      <c r="B41" s="71">
        <v>7.5999999999999998E-2</v>
      </c>
      <c r="C41" s="68" t="s">
        <v>58</v>
      </c>
      <c r="D41" s="73">
        <f t="shared" si="0"/>
        <v>3104.0789473684213</v>
      </c>
      <c r="E41" s="69">
        <v>235.91</v>
      </c>
    </row>
    <row r="42" spans="1:5" s="57" customFormat="1" x14ac:dyDescent="0.25">
      <c r="A42" s="60" t="s">
        <v>110</v>
      </c>
      <c r="B42" s="71">
        <v>1.2999999999999999E-2</v>
      </c>
      <c r="C42" s="68" t="s">
        <v>40</v>
      </c>
      <c r="D42" s="73">
        <f t="shared" si="0"/>
        <v>20133.846153846156</v>
      </c>
      <c r="E42" s="69">
        <v>261.74</v>
      </c>
    </row>
    <row r="43" spans="1:5" s="57" customFormat="1" x14ac:dyDescent="0.25">
      <c r="A43" s="60" t="s">
        <v>111</v>
      </c>
      <c r="B43" s="69">
        <v>0.01</v>
      </c>
      <c r="C43" s="68" t="s">
        <v>107</v>
      </c>
      <c r="D43" s="73">
        <f t="shared" si="0"/>
        <v>108430</v>
      </c>
      <c r="E43" s="69">
        <v>1084.3</v>
      </c>
    </row>
    <row r="44" spans="1:5" s="57" customFormat="1" ht="45" x14ac:dyDescent="0.25">
      <c r="A44" s="60" t="s">
        <v>112</v>
      </c>
      <c r="B44" s="70">
        <v>1</v>
      </c>
      <c r="C44" s="68" t="s">
        <v>41</v>
      </c>
      <c r="D44" s="73">
        <f t="shared" si="0"/>
        <v>369.34</v>
      </c>
      <c r="E44" s="69">
        <v>369.34</v>
      </c>
    </row>
    <row r="45" spans="1:5" s="57" customFormat="1" ht="45" x14ac:dyDescent="0.25">
      <c r="A45" s="60" t="s">
        <v>113</v>
      </c>
      <c r="B45" s="72">
        <v>4.4000000000000004</v>
      </c>
      <c r="C45" s="68" t="s">
        <v>62</v>
      </c>
      <c r="D45" s="73">
        <f t="shared" si="0"/>
        <v>249.80909090909091</v>
      </c>
      <c r="E45" s="69">
        <v>1099.1600000000001</v>
      </c>
    </row>
    <row r="46" spans="1:5" s="57" customFormat="1" ht="30" x14ac:dyDescent="0.25">
      <c r="A46" s="60" t="s">
        <v>114</v>
      </c>
      <c r="B46" s="71">
        <v>1.2999999999999999E-2</v>
      </c>
      <c r="C46" s="68" t="s">
        <v>50</v>
      </c>
      <c r="D46" s="73">
        <f t="shared" si="0"/>
        <v>98757.692307692312</v>
      </c>
      <c r="E46" s="69">
        <v>1283.8499999999999</v>
      </c>
    </row>
    <row r="47" spans="1:5" s="57" customFormat="1" x14ac:dyDescent="0.25">
      <c r="A47" s="60" t="s">
        <v>115</v>
      </c>
      <c r="B47" s="71">
        <v>1.4999999999999999E-2</v>
      </c>
      <c r="C47" s="68" t="s">
        <v>40</v>
      </c>
      <c r="D47" s="73">
        <f t="shared" si="0"/>
        <v>13803.333333333334</v>
      </c>
      <c r="E47" s="69">
        <v>207.05</v>
      </c>
    </row>
    <row r="48" spans="1:5" s="57" customFormat="1" x14ac:dyDescent="0.25">
      <c r="A48" s="60" t="s">
        <v>116</v>
      </c>
      <c r="B48" s="69">
        <v>0.01</v>
      </c>
      <c r="C48" s="68" t="s">
        <v>107</v>
      </c>
      <c r="D48" s="73">
        <f t="shared" si="0"/>
        <v>59246</v>
      </c>
      <c r="E48" s="69">
        <v>592.46</v>
      </c>
    </row>
    <row r="49" spans="1:7" s="58" customFormat="1" x14ac:dyDescent="0.2">
      <c r="A49" s="59" t="s">
        <v>63</v>
      </c>
      <c r="B49" s="67"/>
      <c r="C49" s="67"/>
      <c r="D49" s="68"/>
      <c r="E49" s="67"/>
    </row>
    <row r="50" spans="1:7" s="57" customFormat="1" x14ac:dyDescent="0.25">
      <c r="A50" s="60" t="s">
        <v>64</v>
      </c>
      <c r="B50" s="68" t="s">
        <v>61</v>
      </c>
      <c r="C50" s="68" t="s">
        <v>62</v>
      </c>
      <c r="D50" s="69">
        <f>E50</f>
        <v>15594.57</v>
      </c>
      <c r="E50" s="69">
        <v>15594.57</v>
      </c>
    </row>
    <row r="51" spans="1:7" s="57" customFormat="1" ht="30" x14ac:dyDescent="0.25">
      <c r="A51" s="60" t="s">
        <v>65</v>
      </c>
      <c r="B51" s="68" t="s">
        <v>60</v>
      </c>
      <c r="C51" s="68" t="s">
        <v>38</v>
      </c>
      <c r="D51" s="69">
        <f t="shared" ref="D51:D53" si="1">E51</f>
        <v>1080.1099999999999</v>
      </c>
      <c r="E51" s="69">
        <v>1080.1099999999999</v>
      </c>
    </row>
    <row r="52" spans="1:7" s="58" customFormat="1" x14ac:dyDescent="0.2">
      <c r="A52" s="59" t="s">
        <v>117</v>
      </c>
      <c r="B52" s="67"/>
      <c r="C52" s="67"/>
      <c r="D52" s="69"/>
      <c r="E52" s="67"/>
    </row>
    <row r="53" spans="1:7" s="57" customFormat="1" x14ac:dyDescent="0.25">
      <c r="A53" s="60" t="s">
        <v>66</v>
      </c>
      <c r="B53" s="68" t="s">
        <v>60</v>
      </c>
      <c r="C53" s="68" t="s">
        <v>62</v>
      </c>
      <c r="D53" s="69">
        <f t="shared" si="1"/>
        <v>441.33</v>
      </c>
      <c r="E53" s="69">
        <v>441.33</v>
      </c>
    </row>
    <row r="54" spans="1:7" s="40" customFormat="1" ht="15" customHeight="1" x14ac:dyDescent="0.2">
      <c r="A54" s="61" t="s">
        <v>67</v>
      </c>
      <c r="B54" s="63"/>
      <c r="C54" s="63"/>
      <c r="D54" s="64"/>
      <c r="E54" s="64"/>
      <c r="G54" s="41"/>
    </row>
    <row r="55" spans="1:7" ht="15" customHeight="1" x14ac:dyDescent="0.25">
      <c r="A55" s="62" t="s">
        <v>68</v>
      </c>
      <c r="B55" s="65" t="s">
        <v>37</v>
      </c>
      <c r="C55" s="65" t="s">
        <v>38</v>
      </c>
      <c r="D55" s="66">
        <f>E55</f>
        <v>6458.1470000000008</v>
      </c>
      <c r="E55" s="66">
        <f>SUM(E7:E53)*10%</f>
        <v>6458.1470000000008</v>
      </c>
      <c r="G55" s="42"/>
    </row>
    <row r="56" spans="1:7" s="40" customFormat="1" ht="15" customHeight="1" x14ac:dyDescent="0.2">
      <c r="A56" s="43" t="s">
        <v>69</v>
      </c>
      <c r="B56" s="44"/>
      <c r="C56" s="45"/>
      <c r="D56" s="44"/>
      <c r="E56" s="46">
        <f>SUM(E7:E55)</f>
        <v>71039.616999999998</v>
      </c>
    </row>
    <row r="58" spans="1:7" s="47" customFormat="1" ht="15" customHeight="1" x14ac:dyDescent="0.2">
      <c r="A58" s="171" t="s">
        <v>118</v>
      </c>
      <c r="B58" s="171"/>
      <c r="C58" s="171"/>
      <c r="D58" s="171"/>
      <c r="E58" s="171"/>
    </row>
    <row r="59" spans="1:7" s="47" customFormat="1" ht="15" customHeight="1" x14ac:dyDescent="0.2">
      <c r="A59" s="171"/>
      <c r="B59" s="171"/>
      <c r="C59" s="171"/>
      <c r="D59" s="171"/>
      <c r="E59" s="171"/>
    </row>
    <row r="60" spans="1:7" s="47" customFormat="1" ht="15" customHeight="1" x14ac:dyDescent="0.2">
      <c r="A60" s="168" t="s">
        <v>70</v>
      </c>
      <c r="B60" s="168"/>
      <c r="C60" s="168"/>
      <c r="D60" s="168"/>
      <c r="E60" s="168"/>
    </row>
    <row r="61" spans="1:7" s="47" customFormat="1" ht="15" customHeight="1" x14ac:dyDescent="0.2">
      <c r="A61" s="168" t="s">
        <v>71</v>
      </c>
      <c r="B61" s="168"/>
      <c r="C61" s="168"/>
      <c r="D61" s="168"/>
      <c r="E61" s="168"/>
    </row>
    <row r="62" spans="1:7" s="47" customFormat="1" ht="15" customHeight="1" x14ac:dyDescent="0.2">
      <c r="A62" s="166" t="s">
        <v>72</v>
      </c>
      <c r="B62" s="166"/>
      <c r="C62" s="166"/>
      <c r="D62" s="166"/>
      <c r="E62" s="166"/>
    </row>
    <row r="63" spans="1:7" s="47" customFormat="1" ht="15" customHeight="1" x14ac:dyDescent="0.2">
      <c r="A63" s="166"/>
      <c r="B63" s="166"/>
      <c r="C63" s="166"/>
      <c r="D63" s="166"/>
      <c r="E63" s="166"/>
    </row>
    <row r="64" spans="1:7" s="47" customFormat="1" ht="15" customHeight="1" x14ac:dyDescent="0.2">
      <c r="A64" s="167"/>
      <c r="B64" s="167"/>
      <c r="C64" s="167"/>
      <c r="D64" s="167"/>
      <c r="E64" s="167"/>
    </row>
    <row r="65" spans="1:5" s="47" customFormat="1" ht="15" customHeight="1" x14ac:dyDescent="0.2">
      <c r="A65" s="48"/>
      <c r="B65" s="49"/>
      <c r="C65" s="49"/>
      <c r="D65" s="50"/>
      <c r="E65" s="49"/>
    </row>
    <row r="66" spans="1:5" s="47" customFormat="1" ht="15" customHeight="1" x14ac:dyDescent="0.2">
      <c r="A66" s="33" t="s">
        <v>73</v>
      </c>
      <c r="B66" s="51"/>
      <c r="C66" s="51"/>
      <c r="D66" s="52"/>
      <c r="E66" s="51"/>
    </row>
    <row r="67" spans="1:5" s="47" customFormat="1" ht="15" customHeight="1" x14ac:dyDescent="0.2">
      <c r="A67" s="33"/>
      <c r="B67" s="51"/>
      <c r="C67" s="51" t="s">
        <v>74</v>
      </c>
      <c r="D67" s="52" t="s">
        <v>74</v>
      </c>
      <c r="E67" s="51"/>
    </row>
    <row r="68" spans="1:5" s="47" customFormat="1" ht="15" customHeight="1" x14ac:dyDescent="0.2">
      <c r="A68" s="164" t="s">
        <v>75</v>
      </c>
      <c r="B68" s="164"/>
      <c r="C68" s="165" t="s">
        <v>76</v>
      </c>
      <c r="D68" s="165"/>
      <c r="E68" s="51"/>
    </row>
    <row r="69" spans="1:5" s="47" customFormat="1" ht="15" customHeight="1" x14ac:dyDescent="0.2">
      <c r="A69" s="165" t="s">
        <v>77</v>
      </c>
      <c r="B69" s="165"/>
      <c r="C69" s="165" t="s">
        <v>78</v>
      </c>
      <c r="D69" s="165"/>
      <c r="E69" s="51"/>
    </row>
    <row r="70" spans="1:5" s="47" customFormat="1" ht="15" customHeight="1" x14ac:dyDescent="0.2">
      <c r="A70" s="33"/>
      <c r="B70" s="51"/>
      <c r="C70" s="51"/>
      <c r="D70" s="52"/>
      <c r="E70" s="51"/>
    </row>
    <row r="71" spans="1:5" s="47" customFormat="1" ht="15" customHeight="1" x14ac:dyDescent="0.2">
      <c r="A71" s="164" t="s">
        <v>79</v>
      </c>
      <c r="B71" s="164"/>
      <c r="C71" s="165" t="s">
        <v>76</v>
      </c>
      <c r="D71" s="165"/>
      <c r="E71" s="51"/>
    </row>
    <row r="72" spans="1:5" s="47" customFormat="1" ht="15" customHeight="1" x14ac:dyDescent="0.2">
      <c r="A72" s="53" t="s">
        <v>80</v>
      </c>
      <c r="B72" s="51"/>
      <c r="C72" s="165" t="s">
        <v>78</v>
      </c>
      <c r="D72" s="165"/>
      <c r="E72" s="51"/>
    </row>
    <row r="73" spans="1:5" s="47" customFormat="1" ht="15" customHeight="1" x14ac:dyDescent="0.25">
      <c r="A73" s="1"/>
      <c r="B73" s="51"/>
      <c r="C73" s="51"/>
      <c r="D73" s="52"/>
      <c r="E73" s="51"/>
    </row>
    <row r="74" spans="1:5" s="54" customFormat="1" ht="15" customHeight="1" x14ac:dyDescent="0.25">
      <c r="B74" s="55"/>
      <c r="C74" s="55"/>
      <c r="D74" s="56"/>
      <c r="E74" s="55"/>
    </row>
  </sheetData>
  <mergeCells count="15">
    <mergeCell ref="A61:E61"/>
    <mergeCell ref="A1:E1"/>
    <mergeCell ref="A2:E2"/>
    <mergeCell ref="D3:E3"/>
    <mergeCell ref="A58:E59"/>
    <mergeCell ref="A60:E60"/>
    <mergeCell ref="A71:B71"/>
    <mergeCell ref="C71:D71"/>
    <mergeCell ref="C72:D72"/>
    <mergeCell ref="A62:E63"/>
    <mergeCell ref="A64:E64"/>
    <mergeCell ref="A68:B68"/>
    <mergeCell ref="C68:D68"/>
    <mergeCell ref="A69:B69"/>
    <mergeCell ref="C69:D69"/>
  </mergeCells>
  <printOptions horizontalCentered="1"/>
  <pageMargins left="0.70866141732283472" right="0.43307086614173229" top="0.39370078740157483" bottom="0.39370078740157483" header="0.31496062992125984" footer="0.31496062992125984"/>
  <pageSetup paperSize="9" scale="85" fitToHeight="0" orientation="portrait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5" zoomScaleNormal="100" workbookViewId="0">
      <selection activeCell="A25" sqref="A25:E2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1" t="s">
        <v>182</v>
      </c>
      <c r="B1" s="151"/>
      <c r="C1" s="151"/>
      <c r="D1" s="151"/>
      <c r="E1" s="151"/>
      <c r="F1" s="15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183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2" t="s">
        <v>1</v>
      </c>
      <c r="B5" s="152"/>
      <c r="C5" s="152"/>
      <c r="D5" s="152"/>
      <c r="E5" s="152"/>
      <c r="F5" s="15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104">
        <v>394.3</v>
      </c>
      <c r="E6" s="76" t="s">
        <v>4</v>
      </c>
      <c r="F6" s="79">
        <v>396.8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3"/>
      <c r="R6" s="154"/>
      <c r="S6" s="14"/>
    </row>
    <row r="7" spans="1:19" s="17" customFormat="1" ht="32.25" customHeight="1" x14ac:dyDescent="0.25">
      <c r="A7" s="76" t="s">
        <v>5</v>
      </c>
      <c r="B7" s="77">
        <v>1</v>
      </c>
      <c r="C7" s="76" t="s">
        <v>6</v>
      </c>
      <c r="D7" s="104">
        <v>0</v>
      </c>
      <c r="E7" s="76" t="s">
        <v>7</v>
      </c>
      <c r="F7" s="79">
        <v>270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3"/>
      <c r="R7" s="155"/>
      <c r="S7" s="16"/>
    </row>
    <row r="8" spans="1:19" s="17" customFormat="1" ht="44.25" customHeight="1" x14ac:dyDescent="0.25">
      <c r="A8" s="87" t="s">
        <v>8</v>
      </c>
      <c r="B8" s="77">
        <v>8</v>
      </c>
      <c r="C8" s="76" t="s">
        <v>9</v>
      </c>
      <c r="D8" s="79">
        <v>28</v>
      </c>
      <c r="E8" s="76" t="s">
        <v>10</v>
      </c>
      <c r="F8" s="79">
        <v>62.6</v>
      </c>
      <c r="G8" s="6"/>
      <c r="H8" s="8"/>
      <c r="I8" s="9"/>
      <c r="J8" s="10"/>
      <c r="K8" s="86"/>
      <c r="L8" s="12"/>
      <c r="M8" s="12"/>
      <c r="N8" s="12"/>
      <c r="O8" s="12"/>
      <c r="P8" s="13"/>
      <c r="Q8" s="153"/>
      <c r="R8" s="154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86"/>
      <c r="L9" s="12"/>
      <c r="M9" s="12"/>
      <c r="N9" s="12"/>
      <c r="O9" s="12"/>
      <c r="P9" s="6"/>
      <c r="Q9" s="86"/>
      <c r="R9" s="87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8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6" t="s">
        <v>11</v>
      </c>
      <c r="B11" s="157"/>
      <c r="C11" s="157"/>
      <c r="D11" s="157"/>
      <c r="E11" s="158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81" customFormat="1" ht="30" customHeight="1" x14ac:dyDescent="0.25">
      <c r="A12" s="159" t="s">
        <v>184</v>
      </c>
      <c r="B12" s="160"/>
      <c r="C12" s="160"/>
      <c r="D12" s="160"/>
      <c r="E12" s="161"/>
      <c r="F12" s="83">
        <v>-434.62</v>
      </c>
      <c r="G12" s="80"/>
    </row>
    <row r="13" spans="1:19" s="81" customFormat="1" ht="30" customHeight="1" x14ac:dyDescent="0.25">
      <c r="A13" s="159" t="s">
        <v>185</v>
      </c>
      <c r="B13" s="160"/>
      <c r="C13" s="160"/>
      <c r="D13" s="160"/>
      <c r="E13" s="161"/>
      <c r="F13" s="83">
        <f>-37577.257+F12</f>
        <v>-38011.877</v>
      </c>
      <c r="G13" s="80"/>
    </row>
    <row r="14" spans="1:19" s="81" customFormat="1" ht="30" customHeight="1" x14ac:dyDescent="0.25">
      <c r="A14" s="159" t="s">
        <v>13</v>
      </c>
      <c r="B14" s="160"/>
      <c r="C14" s="160"/>
      <c r="D14" s="160"/>
      <c r="E14" s="161"/>
      <c r="F14" s="83">
        <v>7939.2799999999988</v>
      </c>
    </row>
    <row r="15" spans="1:19" s="81" customFormat="1" ht="30" customHeight="1" x14ac:dyDescent="0.25">
      <c r="A15" s="159" t="s">
        <v>14</v>
      </c>
      <c r="B15" s="160"/>
      <c r="C15" s="160"/>
      <c r="D15" s="160"/>
      <c r="E15" s="161"/>
      <c r="F15" s="84">
        <f>SUM(F16:F18)</f>
        <v>70974.48</v>
      </c>
    </row>
    <row r="16" spans="1:19" s="27" customFormat="1" ht="28.5" customHeight="1" x14ac:dyDescent="0.25">
      <c r="A16" s="148" t="s">
        <v>15</v>
      </c>
      <c r="B16" s="149"/>
      <c r="C16" s="149"/>
      <c r="D16" s="149"/>
      <c r="E16" s="150"/>
      <c r="F16" s="85">
        <f>65580.48+5394</f>
        <v>70974.48</v>
      </c>
    </row>
    <row r="17" spans="1:19" s="27" customFormat="1" ht="24.75" hidden="1" customHeight="1" x14ac:dyDescent="0.25">
      <c r="A17" s="148" t="s">
        <v>16</v>
      </c>
      <c r="B17" s="149"/>
      <c r="C17" s="149"/>
      <c r="D17" s="149"/>
      <c r="E17" s="150"/>
      <c r="F17" s="85"/>
    </row>
    <row r="18" spans="1:19" s="27" customFormat="1" ht="30" hidden="1" customHeight="1" x14ac:dyDescent="0.25">
      <c r="A18" s="148" t="s">
        <v>17</v>
      </c>
      <c r="B18" s="149"/>
      <c r="C18" s="149"/>
      <c r="D18" s="149"/>
      <c r="E18" s="150"/>
      <c r="F18" s="85"/>
    </row>
    <row r="19" spans="1:19" s="81" customFormat="1" ht="30" customHeight="1" x14ac:dyDescent="0.25">
      <c r="A19" s="159" t="s">
        <v>18</v>
      </c>
      <c r="B19" s="160"/>
      <c r="C19" s="160"/>
      <c r="D19" s="160"/>
      <c r="E19" s="161"/>
      <c r="F19" s="84">
        <f>SUM(F20:F22)</f>
        <v>62357.07</v>
      </c>
    </row>
    <row r="20" spans="1:19" s="27" customFormat="1" ht="29.25" customHeight="1" x14ac:dyDescent="0.25">
      <c r="A20" s="148" t="s">
        <v>15</v>
      </c>
      <c r="B20" s="149"/>
      <c r="C20" s="149"/>
      <c r="D20" s="149"/>
      <c r="E20" s="150"/>
      <c r="F20" s="85">
        <v>62357.07</v>
      </c>
    </row>
    <row r="21" spans="1:19" s="27" customFormat="1" ht="0.75" hidden="1" customHeight="1" x14ac:dyDescent="0.25">
      <c r="A21" s="148" t="s">
        <v>16</v>
      </c>
      <c r="B21" s="149"/>
      <c r="C21" s="149"/>
      <c r="D21" s="149"/>
      <c r="E21" s="150"/>
      <c r="F21" s="85"/>
    </row>
    <row r="22" spans="1:19" s="30" customFormat="1" ht="30" hidden="1" customHeight="1" x14ac:dyDescent="0.2">
      <c r="A22" s="148" t="s">
        <v>17</v>
      </c>
      <c r="B22" s="149"/>
      <c r="C22" s="149"/>
      <c r="D22" s="149"/>
      <c r="E22" s="150"/>
      <c r="F22" s="85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</row>
    <row r="23" spans="1:19" s="82" customFormat="1" ht="30" customHeight="1" x14ac:dyDescent="0.25">
      <c r="A23" s="159" t="s">
        <v>19</v>
      </c>
      <c r="B23" s="160"/>
      <c r="C23" s="160"/>
      <c r="D23" s="160"/>
      <c r="E23" s="161"/>
      <c r="F23" s="84">
        <f>F13+F19</f>
        <v>24345.192999999999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</row>
    <row r="24" spans="1:19" s="82" customFormat="1" ht="30" customHeight="1" x14ac:dyDescent="0.25">
      <c r="A24" s="159" t="s">
        <v>20</v>
      </c>
      <c r="B24" s="160"/>
      <c r="C24" s="160"/>
      <c r="D24" s="160"/>
      <c r="E24" s="161"/>
      <c r="F24" s="84">
        <f>Лист2!E67</f>
        <v>110196.32799999999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</row>
    <row r="25" spans="1:19" s="82" customFormat="1" ht="30" customHeight="1" x14ac:dyDescent="0.25">
      <c r="A25" s="159" t="s">
        <v>186</v>
      </c>
      <c r="B25" s="160"/>
      <c r="C25" s="160"/>
      <c r="D25" s="160"/>
      <c r="E25" s="161"/>
      <c r="F25" s="84">
        <f>F23-F24</f>
        <v>-85851.134999999995</v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</row>
    <row r="26" spans="1:19" s="82" customFormat="1" ht="30" customHeight="1" x14ac:dyDescent="0.25">
      <c r="A26" s="159" t="s">
        <v>21</v>
      </c>
      <c r="B26" s="160"/>
      <c r="C26" s="160"/>
      <c r="D26" s="160"/>
      <c r="E26" s="161"/>
      <c r="F26" s="83">
        <f>F14+F15-F19</f>
        <v>16556.689999999995</v>
      </c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</row>
    <row r="27" spans="1:19" s="30" customFormat="1" ht="11.45" customHeight="1" x14ac:dyDescent="0.25">
      <c r="A27" s="31"/>
      <c r="B27" s="31"/>
      <c r="C27" s="31"/>
      <c r="D27" s="31"/>
      <c r="E27" s="31"/>
      <c r="F27" s="31"/>
    </row>
    <row r="28" spans="1:19" s="32" customFormat="1" ht="64.5" customHeight="1" x14ac:dyDescent="0.2">
      <c r="A28" s="162" t="s">
        <v>22</v>
      </c>
      <c r="B28" s="162"/>
      <c r="C28" s="162"/>
      <c r="D28" s="162"/>
    </row>
    <row r="29" spans="1:19" s="1" customFormat="1" ht="21.75" customHeight="1" x14ac:dyDescent="0.25">
      <c r="A29" s="163" t="s">
        <v>23</v>
      </c>
      <c r="B29" s="163"/>
      <c r="C29" s="163"/>
      <c r="D29" s="163"/>
    </row>
    <row r="30" spans="1:19" s="1" customFormat="1" ht="22.5" customHeight="1" x14ac:dyDescent="0.25">
      <c r="A30" s="162" t="s">
        <v>24</v>
      </c>
      <c r="B30" s="162"/>
      <c r="C30" s="162"/>
      <c r="D30" s="162"/>
    </row>
    <row r="31" spans="1:19" s="1" customFormat="1" ht="22.5" customHeight="1" x14ac:dyDescent="0.25">
      <c r="A31" s="162" t="s">
        <v>25</v>
      </c>
      <c r="B31" s="162"/>
      <c r="C31" s="162"/>
      <c r="D31" s="2"/>
    </row>
  </sheetData>
  <mergeCells count="25">
    <mergeCell ref="A11:E11"/>
    <mergeCell ref="A1:F1"/>
    <mergeCell ref="A5:F5"/>
    <mergeCell ref="Q6:R6"/>
    <mergeCell ref="Q7:R7"/>
    <mergeCell ref="Q8:R8"/>
    <mergeCell ref="A30:D30"/>
    <mergeCell ref="A31:C31"/>
    <mergeCell ref="A19:E19"/>
    <mergeCell ref="A20:E20"/>
    <mergeCell ref="A21:E21"/>
    <mergeCell ref="A22:E22"/>
    <mergeCell ref="A23:E23"/>
    <mergeCell ref="A24:E24"/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view="pageBreakPreview" topLeftCell="A10" zoomScale="60" zoomScaleNormal="100" workbookViewId="0">
      <selection activeCell="A65" sqref="A65:XFD66"/>
    </sheetView>
  </sheetViews>
  <sheetFormatPr defaultRowHeight="15" x14ac:dyDescent="0.25"/>
  <cols>
    <col min="1" max="1" width="52.140625" style="91" customWidth="1"/>
    <col min="2" max="2" width="13.85546875" style="97" customWidth="1"/>
    <col min="3" max="3" width="13.7109375" style="97" customWidth="1"/>
    <col min="4" max="4" width="17.5703125" style="97" customWidth="1"/>
    <col min="5" max="5" width="14.7109375" style="97" customWidth="1"/>
    <col min="6" max="255" width="9.140625" style="91"/>
    <col min="256" max="256" width="8.7109375" style="91" customWidth="1"/>
    <col min="257" max="257" width="31.5703125" style="91" customWidth="1"/>
    <col min="258" max="258" width="13.85546875" style="91" customWidth="1"/>
    <col min="259" max="259" width="19.140625" style="91" customWidth="1"/>
    <col min="260" max="260" width="17.5703125" style="91" customWidth="1"/>
    <col min="261" max="261" width="14.7109375" style="91" customWidth="1"/>
    <col min="262" max="511" width="9.140625" style="91"/>
    <col min="512" max="512" width="8.7109375" style="91" customWidth="1"/>
    <col min="513" max="513" width="31.5703125" style="91" customWidth="1"/>
    <col min="514" max="514" width="13.85546875" style="91" customWidth="1"/>
    <col min="515" max="515" width="19.140625" style="91" customWidth="1"/>
    <col min="516" max="516" width="17.5703125" style="91" customWidth="1"/>
    <col min="517" max="517" width="14.7109375" style="91" customWidth="1"/>
    <col min="518" max="767" width="9.140625" style="91"/>
    <col min="768" max="768" width="8.7109375" style="91" customWidth="1"/>
    <col min="769" max="769" width="31.5703125" style="91" customWidth="1"/>
    <col min="770" max="770" width="13.85546875" style="91" customWidth="1"/>
    <col min="771" max="771" width="19.140625" style="91" customWidth="1"/>
    <col min="772" max="772" width="17.5703125" style="91" customWidth="1"/>
    <col min="773" max="773" width="14.7109375" style="91" customWidth="1"/>
    <col min="774" max="1023" width="9.140625" style="91"/>
    <col min="1024" max="1024" width="8.7109375" style="91" customWidth="1"/>
    <col min="1025" max="1025" width="31.5703125" style="91" customWidth="1"/>
    <col min="1026" max="1026" width="13.85546875" style="91" customWidth="1"/>
    <col min="1027" max="1027" width="19.140625" style="91" customWidth="1"/>
    <col min="1028" max="1028" width="17.5703125" style="91" customWidth="1"/>
    <col min="1029" max="1029" width="14.7109375" style="91" customWidth="1"/>
    <col min="1030" max="1279" width="9.140625" style="91"/>
    <col min="1280" max="1280" width="8.7109375" style="91" customWidth="1"/>
    <col min="1281" max="1281" width="31.5703125" style="91" customWidth="1"/>
    <col min="1282" max="1282" width="13.85546875" style="91" customWidth="1"/>
    <col min="1283" max="1283" width="19.140625" style="91" customWidth="1"/>
    <col min="1284" max="1284" width="17.5703125" style="91" customWidth="1"/>
    <col min="1285" max="1285" width="14.7109375" style="91" customWidth="1"/>
    <col min="1286" max="1535" width="9.140625" style="91"/>
    <col min="1536" max="1536" width="8.7109375" style="91" customWidth="1"/>
    <col min="1537" max="1537" width="31.5703125" style="91" customWidth="1"/>
    <col min="1538" max="1538" width="13.85546875" style="91" customWidth="1"/>
    <col min="1539" max="1539" width="19.140625" style="91" customWidth="1"/>
    <col min="1540" max="1540" width="17.5703125" style="91" customWidth="1"/>
    <col min="1541" max="1541" width="14.7109375" style="91" customWidth="1"/>
    <col min="1542" max="1791" width="9.140625" style="91"/>
    <col min="1792" max="1792" width="8.7109375" style="91" customWidth="1"/>
    <col min="1793" max="1793" width="31.5703125" style="91" customWidth="1"/>
    <col min="1794" max="1794" width="13.85546875" style="91" customWidth="1"/>
    <col min="1795" max="1795" width="19.140625" style="91" customWidth="1"/>
    <col min="1796" max="1796" width="17.5703125" style="91" customWidth="1"/>
    <col min="1797" max="1797" width="14.7109375" style="91" customWidth="1"/>
    <col min="1798" max="2047" width="9.140625" style="91"/>
    <col min="2048" max="2048" width="8.7109375" style="91" customWidth="1"/>
    <col min="2049" max="2049" width="31.5703125" style="91" customWidth="1"/>
    <col min="2050" max="2050" width="13.85546875" style="91" customWidth="1"/>
    <col min="2051" max="2051" width="19.140625" style="91" customWidth="1"/>
    <col min="2052" max="2052" width="17.5703125" style="91" customWidth="1"/>
    <col min="2053" max="2053" width="14.7109375" style="91" customWidth="1"/>
    <col min="2054" max="2303" width="9.140625" style="91"/>
    <col min="2304" max="2304" width="8.7109375" style="91" customWidth="1"/>
    <col min="2305" max="2305" width="31.5703125" style="91" customWidth="1"/>
    <col min="2306" max="2306" width="13.85546875" style="91" customWidth="1"/>
    <col min="2307" max="2307" width="19.140625" style="91" customWidth="1"/>
    <col min="2308" max="2308" width="17.5703125" style="91" customWidth="1"/>
    <col min="2309" max="2309" width="14.7109375" style="91" customWidth="1"/>
    <col min="2310" max="2559" width="9.140625" style="91"/>
    <col min="2560" max="2560" width="8.7109375" style="91" customWidth="1"/>
    <col min="2561" max="2561" width="31.5703125" style="91" customWidth="1"/>
    <col min="2562" max="2562" width="13.85546875" style="91" customWidth="1"/>
    <col min="2563" max="2563" width="19.140625" style="91" customWidth="1"/>
    <col min="2564" max="2564" width="17.5703125" style="91" customWidth="1"/>
    <col min="2565" max="2565" width="14.7109375" style="91" customWidth="1"/>
    <col min="2566" max="2815" width="9.140625" style="91"/>
    <col min="2816" max="2816" width="8.7109375" style="91" customWidth="1"/>
    <col min="2817" max="2817" width="31.5703125" style="91" customWidth="1"/>
    <col min="2818" max="2818" width="13.85546875" style="91" customWidth="1"/>
    <col min="2819" max="2819" width="19.140625" style="91" customWidth="1"/>
    <col min="2820" max="2820" width="17.5703125" style="91" customWidth="1"/>
    <col min="2821" max="2821" width="14.7109375" style="91" customWidth="1"/>
    <col min="2822" max="3071" width="9.140625" style="91"/>
    <col min="3072" max="3072" width="8.7109375" style="91" customWidth="1"/>
    <col min="3073" max="3073" width="31.5703125" style="91" customWidth="1"/>
    <col min="3074" max="3074" width="13.85546875" style="91" customWidth="1"/>
    <col min="3075" max="3075" width="19.140625" style="91" customWidth="1"/>
    <col min="3076" max="3076" width="17.5703125" style="91" customWidth="1"/>
    <col min="3077" max="3077" width="14.7109375" style="91" customWidth="1"/>
    <col min="3078" max="3327" width="9.140625" style="91"/>
    <col min="3328" max="3328" width="8.7109375" style="91" customWidth="1"/>
    <col min="3329" max="3329" width="31.5703125" style="91" customWidth="1"/>
    <col min="3330" max="3330" width="13.85546875" style="91" customWidth="1"/>
    <col min="3331" max="3331" width="19.140625" style="91" customWidth="1"/>
    <col min="3332" max="3332" width="17.5703125" style="91" customWidth="1"/>
    <col min="3333" max="3333" width="14.7109375" style="91" customWidth="1"/>
    <col min="3334" max="3583" width="9.140625" style="91"/>
    <col min="3584" max="3584" width="8.7109375" style="91" customWidth="1"/>
    <col min="3585" max="3585" width="31.5703125" style="91" customWidth="1"/>
    <col min="3586" max="3586" width="13.85546875" style="91" customWidth="1"/>
    <col min="3587" max="3587" width="19.140625" style="91" customWidth="1"/>
    <col min="3588" max="3588" width="17.5703125" style="91" customWidth="1"/>
    <col min="3589" max="3589" width="14.7109375" style="91" customWidth="1"/>
    <col min="3590" max="3839" width="9.140625" style="91"/>
    <col min="3840" max="3840" width="8.7109375" style="91" customWidth="1"/>
    <col min="3841" max="3841" width="31.5703125" style="91" customWidth="1"/>
    <col min="3842" max="3842" width="13.85546875" style="91" customWidth="1"/>
    <col min="3843" max="3843" width="19.140625" style="91" customWidth="1"/>
    <col min="3844" max="3844" width="17.5703125" style="91" customWidth="1"/>
    <col min="3845" max="3845" width="14.7109375" style="91" customWidth="1"/>
    <col min="3846" max="4095" width="9.140625" style="91"/>
    <col min="4096" max="4096" width="8.7109375" style="91" customWidth="1"/>
    <col min="4097" max="4097" width="31.5703125" style="91" customWidth="1"/>
    <col min="4098" max="4098" width="13.85546875" style="91" customWidth="1"/>
    <col min="4099" max="4099" width="19.140625" style="91" customWidth="1"/>
    <col min="4100" max="4100" width="17.5703125" style="91" customWidth="1"/>
    <col min="4101" max="4101" width="14.7109375" style="91" customWidth="1"/>
    <col min="4102" max="4351" width="9.140625" style="91"/>
    <col min="4352" max="4352" width="8.7109375" style="91" customWidth="1"/>
    <col min="4353" max="4353" width="31.5703125" style="91" customWidth="1"/>
    <col min="4354" max="4354" width="13.85546875" style="91" customWidth="1"/>
    <col min="4355" max="4355" width="19.140625" style="91" customWidth="1"/>
    <col min="4356" max="4356" width="17.5703125" style="91" customWidth="1"/>
    <col min="4357" max="4357" width="14.7109375" style="91" customWidth="1"/>
    <col min="4358" max="4607" width="9.140625" style="91"/>
    <col min="4608" max="4608" width="8.7109375" style="91" customWidth="1"/>
    <col min="4609" max="4609" width="31.5703125" style="91" customWidth="1"/>
    <col min="4610" max="4610" width="13.85546875" style="91" customWidth="1"/>
    <col min="4611" max="4611" width="19.140625" style="91" customWidth="1"/>
    <col min="4612" max="4612" width="17.5703125" style="91" customWidth="1"/>
    <col min="4613" max="4613" width="14.7109375" style="91" customWidth="1"/>
    <col min="4614" max="4863" width="9.140625" style="91"/>
    <col min="4864" max="4864" width="8.7109375" style="91" customWidth="1"/>
    <col min="4865" max="4865" width="31.5703125" style="91" customWidth="1"/>
    <col min="4866" max="4866" width="13.85546875" style="91" customWidth="1"/>
    <col min="4867" max="4867" width="19.140625" style="91" customWidth="1"/>
    <col min="4868" max="4868" width="17.5703125" style="91" customWidth="1"/>
    <col min="4869" max="4869" width="14.7109375" style="91" customWidth="1"/>
    <col min="4870" max="5119" width="9.140625" style="91"/>
    <col min="5120" max="5120" width="8.7109375" style="91" customWidth="1"/>
    <col min="5121" max="5121" width="31.5703125" style="91" customWidth="1"/>
    <col min="5122" max="5122" width="13.85546875" style="91" customWidth="1"/>
    <col min="5123" max="5123" width="19.140625" style="91" customWidth="1"/>
    <col min="5124" max="5124" width="17.5703125" style="91" customWidth="1"/>
    <col min="5125" max="5125" width="14.7109375" style="91" customWidth="1"/>
    <col min="5126" max="5375" width="9.140625" style="91"/>
    <col min="5376" max="5376" width="8.7109375" style="91" customWidth="1"/>
    <col min="5377" max="5377" width="31.5703125" style="91" customWidth="1"/>
    <col min="5378" max="5378" width="13.85546875" style="91" customWidth="1"/>
    <col min="5379" max="5379" width="19.140625" style="91" customWidth="1"/>
    <col min="5380" max="5380" width="17.5703125" style="91" customWidth="1"/>
    <col min="5381" max="5381" width="14.7109375" style="91" customWidth="1"/>
    <col min="5382" max="5631" width="9.140625" style="91"/>
    <col min="5632" max="5632" width="8.7109375" style="91" customWidth="1"/>
    <col min="5633" max="5633" width="31.5703125" style="91" customWidth="1"/>
    <col min="5634" max="5634" width="13.85546875" style="91" customWidth="1"/>
    <col min="5635" max="5635" width="19.140625" style="91" customWidth="1"/>
    <col min="5636" max="5636" width="17.5703125" style="91" customWidth="1"/>
    <col min="5637" max="5637" width="14.7109375" style="91" customWidth="1"/>
    <col min="5638" max="5887" width="9.140625" style="91"/>
    <col min="5888" max="5888" width="8.7109375" style="91" customWidth="1"/>
    <col min="5889" max="5889" width="31.5703125" style="91" customWidth="1"/>
    <col min="5890" max="5890" width="13.85546875" style="91" customWidth="1"/>
    <col min="5891" max="5891" width="19.140625" style="91" customWidth="1"/>
    <col min="5892" max="5892" width="17.5703125" style="91" customWidth="1"/>
    <col min="5893" max="5893" width="14.7109375" style="91" customWidth="1"/>
    <col min="5894" max="6143" width="9.140625" style="91"/>
    <col min="6144" max="6144" width="8.7109375" style="91" customWidth="1"/>
    <col min="6145" max="6145" width="31.5703125" style="91" customWidth="1"/>
    <col min="6146" max="6146" width="13.85546875" style="91" customWidth="1"/>
    <col min="6147" max="6147" width="19.140625" style="91" customWidth="1"/>
    <col min="6148" max="6148" width="17.5703125" style="91" customWidth="1"/>
    <col min="6149" max="6149" width="14.7109375" style="91" customWidth="1"/>
    <col min="6150" max="6399" width="9.140625" style="91"/>
    <col min="6400" max="6400" width="8.7109375" style="91" customWidth="1"/>
    <col min="6401" max="6401" width="31.5703125" style="91" customWidth="1"/>
    <col min="6402" max="6402" width="13.85546875" style="91" customWidth="1"/>
    <col min="6403" max="6403" width="19.140625" style="91" customWidth="1"/>
    <col min="6404" max="6404" width="17.5703125" style="91" customWidth="1"/>
    <col min="6405" max="6405" width="14.7109375" style="91" customWidth="1"/>
    <col min="6406" max="6655" width="9.140625" style="91"/>
    <col min="6656" max="6656" width="8.7109375" style="91" customWidth="1"/>
    <col min="6657" max="6657" width="31.5703125" style="91" customWidth="1"/>
    <col min="6658" max="6658" width="13.85546875" style="91" customWidth="1"/>
    <col min="6659" max="6659" width="19.140625" style="91" customWidth="1"/>
    <col min="6660" max="6660" width="17.5703125" style="91" customWidth="1"/>
    <col min="6661" max="6661" width="14.7109375" style="91" customWidth="1"/>
    <col min="6662" max="6911" width="9.140625" style="91"/>
    <col min="6912" max="6912" width="8.7109375" style="91" customWidth="1"/>
    <col min="6913" max="6913" width="31.5703125" style="91" customWidth="1"/>
    <col min="6914" max="6914" width="13.85546875" style="91" customWidth="1"/>
    <col min="6915" max="6915" width="19.140625" style="91" customWidth="1"/>
    <col min="6916" max="6916" width="17.5703125" style="91" customWidth="1"/>
    <col min="6917" max="6917" width="14.7109375" style="91" customWidth="1"/>
    <col min="6918" max="7167" width="9.140625" style="91"/>
    <col min="7168" max="7168" width="8.7109375" style="91" customWidth="1"/>
    <col min="7169" max="7169" width="31.5703125" style="91" customWidth="1"/>
    <col min="7170" max="7170" width="13.85546875" style="91" customWidth="1"/>
    <col min="7171" max="7171" width="19.140625" style="91" customWidth="1"/>
    <col min="7172" max="7172" width="17.5703125" style="91" customWidth="1"/>
    <col min="7173" max="7173" width="14.7109375" style="91" customWidth="1"/>
    <col min="7174" max="7423" width="9.140625" style="91"/>
    <col min="7424" max="7424" width="8.7109375" style="91" customWidth="1"/>
    <col min="7425" max="7425" width="31.5703125" style="91" customWidth="1"/>
    <col min="7426" max="7426" width="13.85546875" style="91" customWidth="1"/>
    <col min="7427" max="7427" width="19.140625" style="91" customWidth="1"/>
    <col min="7428" max="7428" width="17.5703125" style="91" customWidth="1"/>
    <col min="7429" max="7429" width="14.7109375" style="91" customWidth="1"/>
    <col min="7430" max="7679" width="9.140625" style="91"/>
    <col min="7680" max="7680" width="8.7109375" style="91" customWidth="1"/>
    <col min="7681" max="7681" width="31.5703125" style="91" customWidth="1"/>
    <col min="7682" max="7682" width="13.85546875" style="91" customWidth="1"/>
    <col min="7683" max="7683" width="19.140625" style="91" customWidth="1"/>
    <col min="7684" max="7684" width="17.5703125" style="91" customWidth="1"/>
    <col min="7685" max="7685" width="14.7109375" style="91" customWidth="1"/>
    <col min="7686" max="7935" width="9.140625" style="91"/>
    <col min="7936" max="7936" width="8.7109375" style="91" customWidth="1"/>
    <col min="7937" max="7937" width="31.5703125" style="91" customWidth="1"/>
    <col min="7938" max="7938" width="13.85546875" style="91" customWidth="1"/>
    <col min="7939" max="7939" width="19.140625" style="91" customWidth="1"/>
    <col min="7940" max="7940" width="17.5703125" style="91" customWidth="1"/>
    <col min="7941" max="7941" width="14.7109375" style="91" customWidth="1"/>
    <col min="7942" max="8191" width="9.140625" style="91"/>
    <col min="8192" max="8192" width="8.7109375" style="91" customWidth="1"/>
    <col min="8193" max="8193" width="31.5703125" style="91" customWidth="1"/>
    <col min="8194" max="8194" width="13.85546875" style="91" customWidth="1"/>
    <col min="8195" max="8195" width="19.140625" style="91" customWidth="1"/>
    <col min="8196" max="8196" width="17.5703125" style="91" customWidth="1"/>
    <col min="8197" max="8197" width="14.7109375" style="91" customWidth="1"/>
    <col min="8198" max="8447" width="9.140625" style="91"/>
    <col min="8448" max="8448" width="8.7109375" style="91" customWidth="1"/>
    <col min="8449" max="8449" width="31.5703125" style="91" customWidth="1"/>
    <col min="8450" max="8450" width="13.85546875" style="91" customWidth="1"/>
    <col min="8451" max="8451" width="19.140625" style="91" customWidth="1"/>
    <col min="8452" max="8452" width="17.5703125" style="91" customWidth="1"/>
    <col min="8453" max="8453" width="14.7109375" style="91" customWidth="1"/>
    <col min="8454" max="8703" width="9.140625" style="91"/>
    <col min="8704" max="8704" width="8.7109375" style="91" customWidth="1"/>
    <col min="8705" max="8705" width="31.5703125" style="91" customWidth="1"/>
    <col min="8706" max="8706" width="13.85546875" style="91" customWidth="1"/>
    <col min="8707" max="8707" width="19.140625" style="91" customWidth="1"/>
    <col min="8708" max="8708" width="17.5703125" style="91" customWidth="1"/>
    <col min="8709" max="8709" width="14.7109375" style="91" customWidth="1"/>
    <col min="8710" max="8959" width="9.140625" style="91"/>
    <col min="8960" max="8960" width="8.7109375" style="91" customWidth="1"/>
    <col min="8961" max="8961" width="31.5703125" style="91" customWidth="1"/>
    <col min="8962" max="8962" width="13.85546875" style="91" customWidth="1"/>
    <col min="8963" max="8963" width="19.140625" style="91" customWidth="1"/>
    <col min="8964" max="8964" width="17.5703125" style="91" customWidth="1"/>
    <col min="8965" max="8965" width="14.7109375" style="91" customWidth="1"/>
    <col min="8966" max="9215" width="9.140625" style="91"/>
    <col min="9216" max="9216" width="8.7109375" style="91" customWidth="1"/>
    <col min="9217" max="9217" width="31.5703125" style="91" customWidth="1"/>
    <col min="9218" max="9218" width="13.85546875" style="91" customWidth="1"/>
    <col min="9219" max="9219" width="19.140625" style="91" customWidth="1"/>
    <col min="9220" max="9220" width="17.5703125" style="91" customWidth="1"/>
    <col min="9221" max="9221" width="14.7109375" style="91" customWidth="1"/>
    <col min="9222" max="9471" width="9.140625" style="91"/>
    <col min="9472" max="9472" width="8.7109375" style="91" customWidth="1"/>
    <col min="9473" max="9473" width="31.5703125" style="91" customWidth="1"/>
    <col min="9474" max="9474" width="13.85546875" style="91" customWidth="1"/>
    <col min="9475" max="9475" width="19.140625" style="91" customWidth="1"/>
    <col min="9476" max="9476" width="17.5703125" style="91" customWidth="1"/>
    <col min="9477" max="9477" width="14.7109375" style="91" customWidth="1"/>
    <col min="9478" max="9727" width="9.140625" style="91"/>
    <col min="9728" max="9728" width="8.7109375" style="91" customWidth="1"/>
    <col min="9729" max="9729" width="31.5703125" style="91" customWidth="1"/>
    <col min="9730" max="9730" width="13.85546875" style="91" customWidth="1"/>
    <col min="9731" max="9731" width="19.140625" style="91" customWidth="1"/>
    <col min="9732" max="9732" width="17.5703125" style="91" customWidth="1"/>
    <col min="9733" max="9733" width="14.7109375" style="91" customWidth="1"/>
    <col min="9734" max="9983" width="9.140625" style="91"/>
    <col min="9984" max="9984" width="8.7109375" style="91" customWidth="1"/>
    <col min="9985" max="9985" width="31.5703125" style="91" customWidth="1"/>
    <col min="9986" max="9986" width="13.85546875" style="91" customWidth="1"/>
    <col min="9987" max="9987" width="19.140625" style="91" customWidth="1"/>
    <col min="9988" max="9988" width="17.5703125" style="91" customWidth="1"/>
    <col min="9989" max="9989" width="14.7109375" style="91" customWidth="1"/>
    <col min="9990" max="10239" width="9.140625" style="91"/>
    <col min="10240" max="10240" width="8.7109375" style="91" customWidth="1"/>
    <col min="10241" max="10241" width="31.5703125" style="91" customWidth="1"/>
    <col min="10242" max="10242" width="13.85546875" style="91" customWidth="1"/>
    <col min="10243" max="10243" width="19.140625" style="91" customWidth="1"/>
    <col min="10244" max="10244" width="17.5703125" style="91" customWidth="1"/>
    <col min="10245" max="10245" width="14.7109375" style="91" customWidth="1"/>
    <col min="10246" max="10495" width="9.140625" style="91"/>
    <col min="10496" max="10496" width="8.7109375" style="91" customWidth="1"/>
    <col min="10497" max="10497" width="31.5703125" style="91" customWidth="1"/>
    <col min="10498" max="10498" width="13.85546875" style="91" customWidth="1"/>
    <col min="10499" max="10499" width="19.140625" style="91" customWidth="1"/>
    <col min="10500" max="10500" width="17.5703125" style="91" customWidth="1"/>
    <col min="10501" max="10501" width="14.7109375" style="91" customWidth="1"/>
    <col min="10502" max="10751" width="9.140625" style="91"/>
    <col min="10752" max="10752" width="8.7109375" style="91" customWidth="1"/>
    <col min="10753" max="10753" width="31.5703125" style="91" customWidth="1"/>
    <col min="10754" max="10754" width="13.85546875" style="91" customWidth="1"/>
    <col min="10755" max="10755" width="19.140625" style="91" customWidth="1"/>
    <col min="10756" max="10756" width="17.5703125" style="91" customWidth="1"/>
    <col min="10757" max="10757" width="14.7109375" style="91" customWidth="1"/>
    <col min="10758" max="11007" width="9.140625" style="91"/>
    <col min="11008" max="11008" width="8.7109375" style="91" customWidth="1"/>
    <col min="11009" max="11009" width="31.5703125" style="91" customWidth="1"/>
    <col min="11010" max="11010" width="13.85546875" style="91" customWidth="1"/>
    <col min="11011" max="11011" width="19.140625" style="91" customWidth="1"/>
    <col min="11012" max="11012" width="17.5703125" style="91" customWidth="1"/>
    <col min="11013" max="11013" width="14.7109375" style="91" customWidth="1"/>
    <col min="11014" max="11263" width="9.140625" style="91"/>
    <col min="11264" max="11264" width="8.7109375" style="91" customWidth="1"/>
    <col min="11265" max="11265" width="31.5703125" style="91" customWidth="1"/>
    <col min="11266" max="11266" width="13.85546875" style="91" customWidth="1"/>
    <col min="11267" max="11267" width="19.140625" style="91" customWidth="1"/>
    <col min="11268" max="11268" width="17.5703125" style="91" customWidth="1"/>
    <col min="11269" max="11269" width="14.7109375" style="91" customWidth="1"/>
    <col min="11270" max="11519" width="9.140625" style="91"/>
    <col min="11520" max="11520" width="8.7109375" style="91" customWidth="1"/>
    <col min="11521" max="11521" width="31.5703125" style="91" customWidth="1"/>
    <col min="11522" max="11522" width="13.85546875" style="91" customWidth="1"/>
    <col min="11523" max="11523" width="19.140625" style="91" customWidth="1"/>
    <col min="11524" max="11524" width="17.5703125" style="91" customWidth="1"/>
    <col min="11525" max="11525" width="14.7109375" style="91" customWidth="1"/>
    <col min="11526" max="11775" width="9.140625" style="91"/>
    <col min="11776" max="11776" width="8.7109375" style="91" customWidth="1"/>
    <col min="11777" max="11777" width="31.5703125" style="91" customWidth="1"/>
    <col min="11778" max="11778" width="13.85546875" style="91" customWidth="1"/>
    <col min="11779" max="11779" width="19.140625" style="91" customWidth="1"/>
    <col min="11780" max="11780" width="17.5703125" style="91" customWidth="1"/>
    <col min="11781" max="11781" width="14.7109375" style="91" customWidth="1"/>
    <col min="11782" max="12031" width="9.140625" style="91"/>
    <col min="12032" max="12032" width="8.7109375" style="91" customWidth="1"/>
    <col min="12033" max="12033" width="31.5703125" style="91" customWidth="1"/>
    <col min="12034" max="12034" width="13.85546875" style="91" customWidth="1"/>
    <col min="12035" max="12035" width="19.140625" style="91" customWidth="1"/>
    <col min="12036" max="12036" width="17.5703125" style="91" customWidth="1"/>
    <col min="12037" max="12037" width="14.7109375" style="91" customWidth="1"/>
    <col min="12038" max="12287" width="9.140625" style="91"/>
    <col min="12288" max="12288" width="8.7109375" style="91" customWidth="1"/>
    <col min="12289" max="12289" width="31.5703125" style="91" customWidth="1"/>
    <col min="12290" max="12290" width="13.85546875" style="91" customWidth="1"/>
    <col min="12291" max="12291" width="19.140625" style="91" customWidth="1"/>
    <col min="12292" max="12292" width="17.5703125" style="91" customWidth="1"/>
    <col min="12293" max="12293" width="14.7109375" style="91" customWidth="1"/>
    <col min="12294" max="12543" width="9.140625" style="91"/>
    <col min="12544" max="12544" width="8.7109375" style="91" customWidth="1"/>
    <col min="12545" max="12545" width="31.5703125" style="91" customWidth="1"/>
    <col min="12546" max="12546" width="13.85546875" style="91" customWidth="1"/>
    <col min="12547" max="12547" width="19.140625" style="91" customWidth="1"/>
    <col min="12548" max="12548" width="17.5703125" style="91" customWidth="1"/>
    <col min="12549" max="12549" width="14.7109375" style="91" customWidth="1"/>
    <col min="12550" max="12799" width="9.140625" style="91"/>
    <col min="12800" max="12800" width="8.7109375" style="91" customWidth="1"/>
    <col min="12801" max="12801" width="31.5703125" style="91" customWidth="1"/>
    <col min="12802" max="12802" width="13.85546875" style="91" customWidth="1"/>
    <col min="12803" max="12803" width="19.140625" style="91" customWidth="1"/>
    <col min="12804" max="12804" width="17.5703125" style="91" customWidth="1"/>
    <col min="12805" max="12805" width="14.7109375" style="91" customWidth="1"/>
    <col min="12806" max="13055" width="9.140625" style="91"/>
    <col min="13056" max="13056" width="8.7109375" style="91" customWidth="1"/>
    <col min="13057" max="13057" width="31.5703125" style="91" customWidth="1"/>
    <col min="13058" max="13058" width="13.85546875" style="91" customWidth="1"/>
    <col min="13059" max="13059" width="19.140625" style="91" customWidth="1"/>
    <col min="13060" max="13060" width="17.5703125" style="91" customWidth="1"/>
    <col min="13061" max="13061" width="14.7109375" style="91" customWidth="1"/>
    <col min="13062" max="13311" width="9.140625" style="91"/>
    <col min="13312" max="13312" width="8.7109375" style="91" customWidth="1"/>
    <col min="13313" max="13313" width="31.5703125" style="91" customWidth="1"/>
    <col min="13314" max="13314" width="13.85546875" style="91" customWidth="1"/>
    <col min="13315" max="13315" width="19.140625" style="91" customWidth="1"/>
    <col min="13316" max="13316" width="17.5703125" style="91" customWidth="1"/>
    <col min="13317" max="13317" width="14.7109375" style="91" customWidth="1"/>
    <col min="13318" max="13567" width="9.140625" style="91"/>
    <col min="13568" max="13568" width="8.7109375" style="91" customWidth="1"/>
    <col min="13569" max="13569" width="31.5703125" style="91" customWidth="1"/>
    <col min="13570" max="13570" width="13.85546875" style="91" customWidth="1"/>
    <col min="13571" max="13571" width="19.140625" style="91" customWidth="1"/>
    <col min="13572" max="13572" width="17.5703125" style="91" customWidth="1"/>
    <col min="13573" max="13573" width="14.7109375" style="91" customWidth="1"/>
    <col min="13574" max="13823" width="9.140625" style="91"/>
    <col min="13824" max="13824" width="8.7109375" style="91" customWidth="1"/>
    <col min="13825" max="13825" width="31.5703125" style="91" customWidth="1"/>
    <col min="13826" max="13826" width="13.85546875" style="91" customWidth="1"/>
    <col min="13827" max="13827" width="19.140625" style="91" customWidth="1"/>
    <col min="13828" max="13828" width="17.5703125" style="91" customWidth="1"/>
    <col min="13829" max="13829" width="14.7109375" style="91" customWidth="1"/>
    <col min="13830" max="14079" width="9.140625" style="91"/>
    <col min="14080" max="14080" width="8.7109375" style="91" customWidth="1"/>
    <col min="14081" max="14081" width="31.5703125" style="91" customWidth="1"/>
    <col min="14082" max="14082" width="13.85546875" style="91" customWidth="1"/>
    <col min="14083" max="14083" width="19.140625" style="91" customWidth="1"/>
    <col min="14084" max="14084" width="17.5703125" style="91" customWidth="1"/>
    <col min="14085" max="14085" width="14.7109375" style="91" customWidth="1"/>
    <col min="14086" max="14335" width="9.140625" style="91"/>
    <col min="14336" max="14336" width="8.7109375" style="91" customWidth="1"/>
    <col min="14337" max="14337" width="31.5703125" style="91" customWidth="1"/>
    <col min="14338" max="14338" width="13.85546875" style="91" customWidth="1"/>
    <col min="14339" max="14339" width="19.140625" style="91" customWidth="1"/>
    <col min="14340" max="14340" width="17.5703125" style="91" customWidth="1"/>
    <col min="14341" max="14341" width="14.7109375" style="91" customWidth="1"/>
    <col min="14342" max="14591" width="9.140625" style="91"/>
    <col min="14592" max="14592" width="8.7109375" style="91" customWidth="1"/>
    <col min="14593" max="14593" width="31.5703125" style="91" customWidth="1"/>
    <col min="14594" max="14594" width="13.85546875" style="91" customWidth="1"/>
    <col min="14595" max="14595" width="19.140625" style="91" customWidth="1"/>
    <col min="14596" max="14596" width="17.5703125" style="91" customWidth="1"/>
    <col min="14597" max="14597" width="14.7109375" style="91" customWidth="1"/>
    <col min="14598" max="14847" width="9.140625" style="91"/>
    <col min="14848" max="14848" width="8.7109375" style="91" customWidth="1"/>
    <col min="14849" max="14849" width="31.5703125" style="91" customWidth="1"/>
    <col min="14850" max="14850" width="13.85546875" style="91" customWidth="1"/>
    <col min="14851" max="14851" width="19.140625" style="91" customWidth="1"/>
    <col min="14852" max="14852" width="17.5703125" style="91" customWidth="1"/>
    <col min="14853" max="14853" width="14.7109375" style="91" customWidth="1"/>
    <col min="14854" max="15103" width="9.140625" style="91"/>
    <col min="15104" max="15104" width="8.7109375" style="91" customWidth="1"/>
    <col min="15105" max="15105" width="31.5703125" style="91" customWidth="1"/>
    <col min="15106" max="15106" width="13.85546875" style="91" customWidth="1"/>
    <col min="15107" max="15107" width="19.140625" style="91" customWidth="1"/>
    <col min="15108" max="15108" width="17.5703125" style="91" customWidth="1"/>
    <col min="15109" max="15109" width="14.7109375" style="91" customWidth="1"/>
    <col min="15110" max="15359" width="9.140625" style="91"/>
    <col min="15360" max="15360" width="8.7109375" style="91" customWidth="1"/>
    <col min="15361" max="15361" width="31.5703125" style="91" customWidth="1"/>
    <col min="15362" max="15362" width="13.85546875" style="91" customWidth="1"/>
    <col min="15363" max="15363" width="19.140625" style="91" customWidth="1"/>
    <col min="15364" max="15364" width="17.5703125" style="91" customWidth="1"/>
    <col min="15365" max="15365" width="14.7109375" style="91" customWidth="1"/>
    <col min="15366" max="15615" width="9.140625" style="91"/>
    <col min="15616" max="15616" width="8.7109375" style="91" customWidth="1"/>
    <col min="15617" max="15617" width="31.5703125" style="91" customWidth="1"/>
    <col min="15618" max="15618" width="13.85546875" style="91" customWidth="1"/>
    <col min="15619" max="15619" width="19.140625" style="91" customWidth="1"/>
    <col min="15620" max="15620" width="17.5703125" style="91" customWidth="1"/>
    <col min="15621" max="15621" width="14.7109375" style="91" customWidth="1"/>
    <col min="15622" max="15871" width="9.140625" style="91"/>
    <col min="15872" max="15872" width="8.7109375" style="91" customWidth="1"/>
    <col min="15873" max="15873" width="31.5703125" style="91" customWidth="1"/>
    <col min="15874" max="15874" width="13.85546875" style="91" customWidth="1"/>
    <col min="15875" max="15875" width="19.140625" style="91" customWidth="1"/>
    <col min="15876" max="15876" width="17.5703125" style="91" customWidth="1"/>
    <col min="15877" max="15877" width="14.7109375" style="91" customWidth="1"/>
    <col min="15878" max="16127" width="9.140625" style="91"/>
    <col min="16128" max="16128" width="8.7109375" style="91" customWidth="1"/>
    <col min="16129" max="16129" width="31.5703125" style="91" customWidth="1"/>
    <col min="16130" max="16130" width="13.85546875" style="91" customWidth="1"/>
    <col min="16131" max="16131" width="19.140625" style="91" customWidth="1"/>
    <col min="16132" max="16132" width="17.5703125" style="91" customWidth="1"/>
    <col min="16133" max="16133" width="14.7109375" style="91" customWidth="1"/>
    <col min="16134" max="16384" width="9.140625" style="91"/>
  </cols>
  <sheetData>
    <row r="1" spans="1:5" ht="23.25" customHeight="1" x14ac:dyDescent="0.25">
      <c r="E1" s="98"/>
    </row>
    <row r="2" spans="1:5" x14ac:dyDescent="0.25">
      <c r="A2" s="91" t="s">
        <v>119</v>
      </c>
    </row>
    <row r="3" spans="1:5" ht="15.75" customHeight="1" x14ac:dyDescent="0.25">
      <c r="B3" s="95" t="s">
        <v>177</v>
      </c>
    </row>
    <row r="4" spans="1:5" x14ac:dyDescent="0.25">
      <c r="B4" s="95" t="s">
        <v>120</v>
      </c>
      <c r="C4" s="95"/>
      <c r="D4" s="95"/>
    </row>
    <row r="5" spans="1:5" x14ac:dyDescent="0.25">
      <c r="B5" s="95" t="s">
        <v>121</v>
      </c>
      <c r="C5" s="95"/>
      <c r="D5" s="95"/>
    </row>
    <row r="6" spans="1:5" ht="26.25" customHeight="1" x14ac:dyDescent="0.25">
      <c r="A6" s="89" t="s">
        <v>122</v>
      </c>
      <c r="E6" s="95" t="s">
        <v>123</v>
      </c>
    </row>
    <row r="8" spans="1:5" ht="30.75" customHeight="1" x14ac:dyDescent="0.25">
      <c r="A8" s="172" t="s">
        <v>180</v>
      </c>
      <c r="B8" s="172"/>
      <c r="C8" s="172"/>
      <c r="D8" s="172"/>
      <c r="E8" s="172"/>
    </row>
    <row r="9" spans="1:5" ht="28.5" customHeight="1" x14ac:dyDescent="0.25">
      <c r="A9" s="172" t="s">
        <v>124</v>
      </c>
      <c r="B9" s="172"/>
      <c r="C9" s="172"/>
      <c r="D9" s="172"/>
      <c r="E9" s="172"/>
    </row>
    <row r="10" spans="1:5" ht="29.25" customHeight="1" x14ac:dyDescent="0.25">
      <c r="A10" s="172" t="s">
        <v>125</v>
      </c>
      <c r="B10" s="172"/>
      <c r="C10" s="172"/>
      <c r="D10" s="172"/>
      <c r="E10" s="172"/>
    </row>
    <row r="11" spans="1:5" ht="30" customHeight="1" x14ac:dyDescent="0.25">
      <c r="A11" s="172" t="s">
        <v>126</v>
      </c>
      <c r="B11" s="172"/>
      <c r="C11" s="172"/>
      <c r="D11" s="172"/>
      <c r="E11" s="172"/>
    </row>
    <row r="12" spans="1:5" ht="29.25" customHeight="1" x14ac:dyDescent="0.25">
      <c r="A12" s="172" t="s">
        <v>127</v>
      </c>
      <c r="B12" s="172"/>
      <c r="C12" s="172"/>
      <c r="D12" s="172"/>
      <c r="E12" s="172"/>
    </row>
    <row r="13" spans="1:5" ht="28.5" customHeight="1" x14ac:dyDescent="0.25">
      <c r="A13" s="172" t="s">
        <v>128</v>
      </c>
      <c r="B13" s="172"/>
      <c r="C13" s="172"/>
      <c r="D13" s="172"/>
      <c r="E13" s="172"/>
    </row>
    <row r="14" spans="1:5" ht="15.75" customHeight="1" x14ac:dyDescent="0.25"/>
    <row r="15" spans="1:5" ht="150" x14ac:dyDescent="0.25">
      <c r="A15" s="94" t="s">
        <v>30</v>
      </c>
      <c r="B15" s="96" t="s">
        <v>130</v>
      </c>
      <c r="C15" s="96" t="s">
        <v>32</v>
      </c>
      <c r="D15" s="96" t="s">
        <v>129</v>
      </c>
      <c r="E15" s="96" t="s">
        <v>34</v>
      </c>
    </row>
    <row r="16" spans="1:5" s="93" customFormat="1" ht="14.25" x14ac:dyDescent="0.2">
      <c r="A16" s="59" t="s">
        <v>35</v>
      </c>
      <c r="B16" s="100"/>
      <c r="C16" s="100"/>
      <c r="D16" s="100"/>
      <c r="E16" s="100"/>
    </row>
    <row r="17" spans="1:5" x14ac:dyDescent="0.25">
      <c r="A17" s="60" t="s">
        <v>36</v>
      </c>
      <c r="B17" s="99" t="s">
        <v>37</v>
      </c>
      <c r="C17" s="99" t="s">
        <v>38</v>
      </c>
      <c r="D17" s="99">
        <v>0.13</v>
      </c>
      <c r="E17" s="99">
        <v>615.11</v>
      </c>
    </row>
    <row r="18" spans="1:5" s="93" customFormat="1" ht="28.5" x14ac:dyDescent="0.2">
      <c r="A18" s="59" t="s">
        <v>131</v>
      </c>
      <c r="B18" s="100"/>
      <c r="C18" s="100"/>
      <c r="D18" s="100"/>
      <c r="E18" s="100"/>
    </row>
    <row r="19" spans="1:5" ht="30" x14ac:dyDescent="0.25">
      <c r="A19" s="60" t="s">
        <v>132</v>
      </c>
      <c r="B19" s="99">
        <v>0.01</v>
      </c>
      <c r="C19" s="99" t="s">
        <v>107</v>
      </c>
      <c r="D19" s="99">
        <f>E19/B19</f>
        <v>6487.9999999999991</v>
      </c>
      <c r="E19" s="99">
        <v>64.88</v>
      </c>
    </row>
    <row r="20" spans="1:5" ht="30" x14ac:dyDescent="0.25">
      <c r="A20" s="60" t="s">
        <v>133</v>
      </c>
      <c r="B20" s="99">
        <v>1</v>
      </c>
      <c r="C20" s="99" t="s">
        <v>41</v>
      </c>
      <c r="D20" s="99">
        <f t="shared" ref="D20:D57" si="0">E20/B20</f>
        <v>890.19</v>
      </c>
      <c r="E20" s="99">
        <v>890.19</v>
      </c>
    </row>
    <row r="21" spans="1:5" ht="30" x14ac:dyDescent="0.25">
      <c r="A21" s="60" t="s">
        <v>134</v>
      </c>
      <c r="B21" s="99" t="s">
        <v>61</v>
      </c>
      <c r="C21" s="99" t="s">
        <v>62</v>
      </c>
      <c r="D21" s="99">
        <f>E21</f>
        <v>25156.34</v>
      </c>
      <c r="E21" s="99">
        <v>25156.34</v>
      </c>
    </row>
    <row r="22" spans="1:5" x14ac:dyDescent="0.25">
      <c r="A22" s="60" t="s">
        <v>135</v>
      </c>
      <c r="B22" s="99" t="s">
        <v>61</v>
      </c>
      <c r="C22" s="99" t="s">
        <v>62</v>
      </c>
      <c r="D22" s="99">
        <f t="shared" ref="D22:D23" si="1">E22</f>
        <v>473.4</v>
      </c>
      <c r="E22" s="99">
        <v>473.4</v>
      </c>
    </row>
    <row r="23" spans="1:5" ht="30" x14ac:dyDescent="0.25">
      <c r="A23" s="60" t="s">
        <v>136</v>
      </c>
      <c r="B23" s="99" t="s">
        <v>60</v>
      </c>
      <c r="C23" s="99" t="s">
        <v>38</v>
      </c>
      <c r="D23" s="99">
        <f t="shared" si="1"/>
        <v>8.85</v>
      </c>
      <c r="E23" s="99">
        <v>8.85</v>
      </c>
    </row>
    <row r="24" spans="1:5" s="93" customFormat="1" ht="28.5" x14ac:dyDescent="0.2">
      <c r="A24" s="59" t="s">
        <v>137</v>
      </c>
      <c r="B24" s="100"/>
      <c r="C24" s="100"/>
      <c r="D24" s="99"/>
      <c r="E24" s="100"/>
    </row>
    <row r="25" spans="1:5" x14ac:dyDescent="0.25">
      <c r="A25" s="60" t="s">
        <v>138</v>
      </c>
      <c r="B25" s="99">
        <v>3.4</v>
      </c>
      <c r="C25" s="99" t="s">
        <v>99</v>
      </c>
      <c r="D25" s="99">
        <f t="shared" si="0"/>
        <v>1070.7882352941176</v>
      </c>
      <c r="E25" s="99">
        <v>3640.68</v>
      </c>
    </row>
    <row r="26" spans="1:5" ht="30" x14ac:dyDescent="0.25">
      <c r="A26" s="60" t="s">
        <v>139</v>
      </c>
      <c r="B26" s="99">
        <v>6.7000000000000004E-2</v>
      </c>
      <c r="C26" s="99" t="s">
        <v>140</v>
      </c>
      <c r="D26" s="99">
        <f t="shared" si="0"/>
        <v>21672.238805970148</v>
      </c>
      <c r="E26" s="99">
        <v>1452.04</v>
      </c>
    </row>
    <row r="27" spans="1:5" x14ac:dyDescent="0.25">
      <c r="A27" s="60" t="s">
        <v>141</v>
      </c>
      <c r="B27" s="99">
        <v>0.01</v>
      </c>
      <c r="C27" s="99" t="s">
        <v>107</v>
      </c>
      <c r="D27" s="99">
        <f t="shared" si="0"/>
        <v>255744</v>
      </c>
      <c r="E27" s="99">
        <v>2557.44</v>
      </c>
    </row>
    <row r="28" spans="1:5" ht="30" x14ac:dyDescent="0.25">
      <c r="A28" s="60" t="s">
        <v>142</v>
      </c>
      <c r="B28" s="99">
        <v>2</v>
      </c>
      <c r="C28" s="99" t="s">
        <v>143</v>
      </c>
      <c r="D28" s="99">
        <f t="shared" si="0"/>
        <v>1112.68</v>
      </c>
      <c r="E28" s="99">
        <v>2225.36</v>
      </c>
    </row>
    <row r="29" spans="1:5" ht="30" x14ac:dyDescent="0.25">
      <c r="A29" s="60" t="s">
        <v>144</v>
      </c>
      <c r="B29" s="99">
        <v>2</v>
      </c>
      <c r="C29" s="99" t="s">
        <v>145</v>
      </c>
      <c r="D29" s="99">
        <f t="shared" si="0"/>
        <v>781.28499999999997</v>
      </c>
      <c r="E29" s="99">
        <v>1562.57</v>
      </c>
    </row>
    <row r="30" spans="1:5" x14ac:dyDescent="0.25">
      <c r="A30" s="60" t="s">
        <v>146</v>
      </c>
      <c r="B30" s="99">
        <v>1</v>
      </c>
      <c r="C30" s="99" t="s">
        <v>147</v>
      </c>
      <c r="D30" s="99">
        <f t="shared" si="0"/>
        <v>91.38</v>
      </c>
      <c r="E30" s="99">
        <v>91.38</v>
      </c>
    </row>
    <row r="31" spans="1:5" x14ac:dyDescent="0.25">
      <c r="A31" s="60" t="s">
        <v>47</v>
      </c>
      <c r="B31" s="99">
        <v>1</v>
      </c>
      <c r="C31" s="99" t="s">
        <v>48</v>
      </c>
      <c r="D31" s="99">
        <f t="shared" si="0"/>
        <v>907.5</v>
      </c>
      <c r="E31" s="99">
        <v>907.5</v>
      </c>
    </row>
    <row r="32" spans="1:5" ht="30" x14ac:dyDescent="0.25">
      <c r="A32" s="60" t="s">
        <v>148</v>
      </c>
      <c r="B32" s="99">
        <v>1</v>
      </c>
      <c r="C32" s="99" t="s">
        <v>41</v>
      </c>
      <c r="D32" s="99">
        <f t="shared" si="0"/>
        <v>150.94</v>
      </c>
      <c r="E32" s="99">
        <v>150.94</v>
      </c>
    </row>
    <row r="33" spans="1:5" ht="30" x14ac:dyDescent="0.25">
      <c r="A33" s="60" t="s">
        <v>149</v>
      </c>
      <c r="B33" s="99">
        <v>0.1</v>
      </c>
      <c r="C33" s="99" t="s">
        <v>51</v>
      </c>
      <c r="D33" s="99">
        <f t="shared" si="0"/>
        <v>1791.3</v>
      </c>
      <c r="E33" s="99">
        <v>179.13</v>
      </c>
    </row>
    <row r="34" spans="1:5" x14ac:dyDescent="0.25">
      <c r="A34" s="60" t="s">
        <v>91</v>
      </c>
      <c r="B34" s="99">
        <v>7.0000000000000007E-2</v>
      </c>
      <c r="C34" s="99" t="s">
        <v>92</v>
      </c>
      <c r="D34" s="99">
        <f t="shared" si="0"/>
        <v>27136.28571428571</v>
      </c>
      <c r="E34" s="99">
        <v>1899.54</v>
      </c>
    </row>
    <row r="35" spans="1:5" ht="30" x14ac:dyDescent="0.25">
      <c r="A35" s="60" t="s">
        <v>52</v>
      </c>
      <c r="B35" s="99">
        <v>1.0009999999999999</v>
      </c>
      <c r="C35" s="99" t="s">
        <v>51</v>
      </c>
      <c r="D35" s="99">
        <f t="shared" si="0"/>
        <v>1804.4455544455545</v>
      </c>
      <c r="E35" s="99">
        <v>1806.25</v>
      </c>
    </row>
    <row r="36" spans="1:5" ht="30" x14ac:dyDescent="0.25">
      <c r="A36" s="60" t="s">
        <v>150</v>
      </c>
      <c r="B36" s="99">
        <v>1</v>
      </c>
      <c r="C36" s="99" t="s">
        <v>48</v>
      </c>
      <c r="D36" s="99">
        <f t="shared" si="0"/>
        <v>549.39</v>
      </c>
      <c r="E36" s="99">
        <v>549.39</v>
      </c>
    </row>
    <row r="37" spans="1:5" x14ac:dyDescent="0.25">
      <c r="A37" s="60" t="s">
        <v>151</v>
      </c>
      <c r="B37" s="99">
        <v>0.05</v>
      </c>
      <c r="C37" s="99" t="s">
        <v>50</v>
      </c>
      <c r="D37" s="99">
        <f t="shared" si="0"/>
        <v>15865.999999999998</v>
      </c>
      <c r="E37" s="99">
        <v>793.3</v>
      </c>
    </row>
    <row r="38" spans="1:5" ht="30" x14ac:dyDescent="0.25">
      <c r="A38" s="60" t="s">
        <v>53</v>
      </c>
      <c r="B38" s="99">
        <v>4</v>
      </c>
      <c r="C38" s="99" t="s">
        <v>54</v>
      </c>
      <c r="D38" s="99">
        <f t="shared" si="0"/>
        <v>225.345</v>
      </c>
      <c r="E38" s="99">
        <v>901.38</v>
      </c>
    </row>
    <row r="39" spans="1:5" x14ac:dyDescent="0.25">
      <c r="A39" s="60" t="s">
        <v>93</v>
      </c>
      <c r="B39" s="99">
        <v>1</v>
      </c>
      <c r="C39" s="99" t="s">
        <v>48</v>
      </c>
      <c r="D39" s="99">
        <f t="shared" si="0"/>
        <v>1343.46</v>
      </c>
      <c r="E39" s="99">
        <v>1343.46</v>
      </c>
    </row>
    <row r="40" spans="1:5" x14ac:dyDescent="0.25">
      <c r="A40" s="60" t="s">
        <v>152</v>
      </c>
      <c r="B40" s="99">
        <v>1</v>
      </c>
      <c r="C40" s="99" t="s">
        <v>147</v>
      </c>
      <c r="D40" s="99">
        <f t="shared" si="0"/>
        <v>73.400000000000006</v>
      </c>
      <c r="E40" s="99">
        <v>73.400000000000006</v>
      </c>
    </row>
    <row r="41" spans="1:5" x14ac:dyDescent="0.25">
      <c r="A41" s="60" t="s">
        <v>153</v>
      </c>
      <c r="B41" s="99">
        <v>1</v>
      </c>
      <c r="C41" s="99" t="s">
        <v>41</v>
      </c>
      <c r="D41" s="99">
        <f t="shared" si="0"/>
        <v>4440.0600000000004</v>
      </c>
      <c r="E41" s="99">
        <v>4440.0600000000004</v>
      </c>
    </row>
    <row r="42" spans="1:5" x14ac:dyDescent="0.25">
      <c r="A42" s="60" t="s">
        <v>154</v>
      </c>
      <c r="B42" s="99">
        <v>1</v>
      </c>
      <c r="C42" s="99" t="s">
        <v>48</v>
      </c>
      <c r="D42" s="99">
        <f t="shared" si="0"/>
        <v>2989.28</v>
      </c>
      <c r="E42" s="99">
        <v>2989.28</v>
      </c>
    </row>
    <row r="43" spans="1:5" ht="30" x14ac:dyDescent="0.25">
      <c r="A43" s="60" t="s">
        <v>95</v>
      </c>
      <c r="B43" s="99">
        <v>1</v>
      </c>
      <c r="C43" s="99" t="s">
        <v>56</v>
      </c>
      <c r="D43" s="99">
        <f t="shared" si="0"/>
        <v>1174.1099999999999</v>
      </c>
      <c r="E43" s="99">
        <v>1174.1099999999999</v>
      </c>
    </row>
    <row r="44" spans="1:5" ht="30" x14ac:dyDescent="0.25">
      <c r="A44" s="60" t="s">
        <v>155</v>
      </c>
      <c r="B44" s="99">
        <v>1</v>
      </c>
      <c r="C44" s="99" t="s">
        <v>56</v>
      </c>
      <c r="D44" s="99">
        <f t="shared" si="0"/>
        <v>604.44000000000005</v>
      </c>
      <c r="E44" s="99">
        <v>604.44000000000005</v>
      </c>
    </row>
    <row r="45" spans="1:5" x14ac:dyDescent="0.25">
      <c r="A45" s="60" t="s">
        <v>55</v>
      </c>
      <c r="B45" s="99">
        <v>29</v>
      </c>
      <c r="C45" s="99" t="s">
        <v>56</v>
      </c>
      <c r="D45" s="99">
        <f t="shared" si="0"/>
        <v>271.28172413793106</v>
      </c>
      <c r="E45" s="99">
        <v>7867.17</v>
      </c>
    </row>
    <row r="46" spans="1:5" s="93" customFormat="1" ht="28.5" x14ac:dyDescent="0.2">
      <c r="A46" s="59" t="s">
        <v>156</v>
      </c>
      <c r="B46" s="100"/>
      <c r="C46" s="100"/>
      <c r="D46" s="99"/>
      <c r="E46" s="100"/>
    </row>
    <row r="47" spans="1:5" x14ac:dyDescent="0.25">
      <c r="A47" s="60" t="s">
        <v>157</v>
      </c>
      <c r="B47" s="99">
        <v>1</v>
      </c>
      <c r="C47" s="99" t="s">
        <v>41</v>
      </c>
      <c r="D47" s="99">
        <f t="shared" si="0"/>
        <v>1304.55</v>
      </c>
      <c r="E47" s="99">
        <v>1304.55</v>
      </c>
    </row>
    <row r="48" spans="1:5" x14ac:dyDescent="0.25">
      <c r="A48" s="60" t="s">
        <v>158</v>
      </c>
      <c r="B48" s="99">
        <v>0.01</v>
      </c>
      <c r="C48" s="99" t="s">
        <v>50</v>
      </c>
      <c r="D48" s="99">
        <f t="shared" si="0"/>
        <v>65192.999999999993</v>
      </c>
      <c r="E48" s="99">
        <v>651.92999999999995</v>
      </c>
    </row>
    <row r="49" spans="1:5" ht="45" x14ac:dyDescent="0.25">
      <c r="A49" s="60" t="s">
        <v>113</v>
      </c>
      <c r="B49" s="99">
        <v>6.3</v>
      </c>
      <c r="C49" s="99" t="s">
        <v>62</v>
      </c>
      <c r="D49" s="99">
        <f t="shared" si="0"/>
        <v>722.49365079365077</v>
      </c>
      <c r="E49" s="99">
        <v>4551.71</v>
      </c>
    </row>
    <row r="50" spans="1:5" x14ac:dyDescent="0.25">
      <c r="A50" s="60" t="s">
        <v>159</v>
      </c>
      <c r="B50" s="99">
        <v>1</v>
      </c>
      <c r="C50" s="99" t="s">
        <v>41</v>
      </c>
      <c r="D50" s="99">
        <f t="shared" si="0"/>
        <v>2376.4699999999998</v>
      </c>
      <c r="E50" s="99">
        <v>2376.4699999999998</v>
      </c>
    </row>
    <row r="51" spans="1:5" ht="30" x14ac:dyDescent="0.25">
      <c r="A51" s="60" t="s">
        <v>160</v>
      </c>
      <c r="B51" s="99">
        <v>0.501</v>
      </c>
      <c r="C51" s="99" t="s">
        <v>51</v>
      </c>
      <c r="D51" s="99">
        <f t="shared" si="0"/>
        <v>1814.1117764471057</v>
      </c>
      <c r="E51" s="99">
        <v>908.87</v>
      </c>
    </row>
    <row r="52" spans="1:5" ht="30" x14ac:dyDescent="0.25">
      <c r="A52" s="60" t="s">
        <v>59</v>
      </c>
      <c r="B52" s="99">
        <v>0.36</v>
      </c>
      <c r="C52" s="99" t="s">
        <v>51</v>
      </c>
      <c r="D52" s="99">
        <f t="shared" si="0"/>
        <v>1842.6388888888889</v>
      </c>
      <c r="E52" s="99">
        <v>663.35</v>
      </c>
    </row>
    <row r="53" spans="1:5" ht="30" x14ac:dyDescent="0.25">
      <c r="A53" s="60" t="s">
        <v>161</v>
      </c>
      <c r="B53" s="99">
        <v>38</v>
      </c>
      <c r="C53" s="99" t="s">
        <v>162</v>
      </c>
      <c r="D53" s="99">
        <f t="shared" si="0"/>
        <v>54.457105263157892</v>
      </c>
      <c r="E53" s="99">
        <v>2069.37</v>
      </c>
    </row>
    <row r="54" spans="1:5" x14ac:dyDescent="0.25">
      <c r="A54" s="60" t="s">
        <v>163</v>
      </c>
      <c r="B54" s="99">
        <v>34.75</v>
      </c>
      <c r="C54" s="99" t="s">
        <v>162</v>
      </c>
      <c r="D54" s="99">
        <f t="shared" si="0"/>
        <v>89.191079136690647</v>
      </c>
      <c r="E54" s="99">
        <v>3099.39</v>
      </c>
    </row>
    <row r="55" spans="1:5" ht="30" x14ac:dyDescent="0.25">
      <c r="A55" s="60" t="s">
        <v>164</v>
      </c>
      <c r="B55" s="99">
        <v>2</v>
      </c>
      <c r="C55" s="99" t="s">
        <v>99</v>
      </c>
      <c r="D55" s="99">
        <f t="shared" si="0"/>
        <v>51.075000000000003</v>
      </c>
      <c r="E55" s="99">
        <v>102.15</v>
      </c>
    </row>
    <row r="56" spans="1:5" x14ac:dyDescent="0.25">
      <c r="A56" s="60" t="s">
        <v>165</v>
      </c>
      <c r="B56" s="99">
        <v>3</v>
      </c>
      <c r="C56" s="99" t="s">
        <v>166</v>
      </c>
      <c r="D56" s="99">
        <f t="shared" si="0"/>
        <v>228.39333333333332</v>
      </c>
      <c r="E56" s="99">
        <v>685.18</v>
      </c>
    </row>
    <row r="57" spans="1:5" ht="30" x14ac:dyDescent="0.25">
      <c r="A57" s="60" t="s">
        <v>106</v>
      </c>
      <c r="B57" s="99">
        <v>0.01</v>
      </c>
      <c r="C57" s="99" t="s">
        <v>107</v>
      </c>
      <c r="D57" s="99">
        <f t="shared" si="0"/>
        <v>47971</v>
      </c>
      <c r="E57" s="99">
        <v>479.71</v>
      </c>
    </row>
    <row r="58" spans="1:5" s="93" customFormat="1" ht="28.5" x14ac:dyDescent="0.2">
      <c r="A58" s="59" t="s">
        <v>44</v>
      </c>
      <c r="B58" s="100"/>
      <c r="C58" s="100"/>
      <c r="D58" s="100"/>
      <c r="E58" s="100"/>
    </row>
    <row r="59" spans="1:5" ht="30" x14ac:dyDescent="0.25">
      <c r="A59" s="60" t="s">
        <v>45</v>
      </c>
      <c r="B59" s="99" t="s">
        <v>178</v>
      </c>
      <c r="C59" s="99" t="s">
        <v>38</v>
      </c>
      <c r="D59" s="99">
        <f>E59</f>
        <v>1348.21</v>
      </c>
      <c r="E59" s="99">
        <v>1348.21</v>
      </c>
    </row>
    <row r="60" spans="1:5" s="93" customFormat="1" ht="14.25" x14ac:dyDescent="0.2">
      <c r="A60" s="59" t="s">
        <v>167</v>
      </c>
      <c r="B60" s="100"/>
      <c r="C60" s="100"/>
      <c r="D60" s="100"/>
      <c r="E60" s="100"/>
    </row>
    <row r="61" spans="1:5" x14ac:dyDescent="0.25">
      <c r="A61" s="60" t="s">
        <v>168</v>
      </c>
      <c r="B61" s="99" t="s">
        <v>178</v>
      </c>
      <c r="C61" s="99" t="s">
        <v>38</v>
      </c>
      <c r="D61" s="99">
        <f>E61</f>
        <v>11720</v>
      </c>
      <c r="E61" s="99">
        <v>11720</v>
      </c>
    </row>
    <row r="62" spans="1:5" x14ac:dyDescent="0.25">
      <c r="A62" s="60" t="s">
        <v>169</v>
      </c>
      <c r="B62" s="99" t="s">
        <v>178</v>
      </c>
      <c r="C62" s="99" t="s">
        <v>38</v>
      </c>
      <c r="D62" s="99">
        <f>E62</f>
        <v>5400</v>
      </c>
      <c r="E62" s="99">
        <v>5400</v>
      </c>
    </row>
    <row r="63" spans="1:5" s="93" customFormat="1" ht="28.5" x14ac:dyDescent="0.2">
      <c r="A63" s="59" t="s">
        <v>170</v>
      </c>
      <c r="B63" s="100"/>
      <c r="C63" s="100"/>
      <c r="D63" s="100"/>
      <c r="E63" s="100"/>
    </row>
    <row r="64" spans="1:5" x14ac:dyDescent="0.25">
      <c r="A64" s="60" t="s">
        <v>171</v>
      </c>
      <c r="B64" s="99" t="s">
        <v>60</v>
      </c>
      <c r="C64" s="99" t="s">
        <v>38</v>
      </c>
      <c r="D64" s="99">
        <f>E64</f>
        <v>400</v>
      </c>
      <c r="E64" s="99">
        <v>400</v>
      </c>
    </row>
    <row r="65" spans="1:7" s="40" customFormat="1" ht="14.25" x14ac:dyDescent="0.2">
      <c r="A65" s="61" t="s">
        <v>67</v>
      </c>
      <c r="B65" s="63"/>
      <c r="C65" s="63"/>
      <c r="D65" s="64"/>
      <c r="E65" s="64"/>
      <c r="G65" s="41"/>
    </row>
    <row r="66" spans="1:7" s="1" customFormat="1" x14ac:dyDescent="0.25">
      <c r="A66" s="62" t="s">
        <v>68</v>
      </c>
      <c r="B66" s="65" t="s">
        <v>37</v>
      </c>
      <c r="C66" s="65" t="s">
        <v>38</v>
      </c>
      <c r="D66" s="66">
        <f>E66</f>
        <v>10017.848</v>
      </c>
      <c r="E66" s="66">
        <f>SUM(E17:E64)*10%</f>
        <v>10017.848</v>
      </c>
      <c r="G66" s="42"/>
    </row>
    <row r="67" spans="1:7" s="93" customFormat="1" ht="14.25" x14ac:dyDescent="0.2">
      <c r="A67" s="101" t="s">
        <v>69</v>
      </c>
      <c r="B67" s="102"/>
      <c r="C67" s="102"/>
      <c r="D67" s="103"/>
      <c r="E67" s="102">
        <f>SUM(E16:E66)</f>
        <v>110196.32799999999</v>
      </c>
    </row>
    <row r="70" spans="1:7" ht="39.75" customHeight="1" x14ac:dyDescent="0.25">
      <c r="A70" s="172" t="s">
        <v>179</v>
      </c>
      <c r="B70" s="172"/>
      <c r="C70" s="172"/>
      <c r="D70" s="172"/>
      <c r="E70" s="172"/>
    </row>
    <row r="71" spans="1:7" ht="27.75" customHeight="1" x14ac:dyDescent="0.25">
      <c r="A71" s="172" t="s">
        <v>172</v>
      </c>
      <c r="B71" s="172"/>
      <c r="C71" s="172"/>
      <c r="D71" s="172"/>
      <c r="E71" s="172"/>
    </row>
    <row r="72" spans="1:7" ht="24" customHeight="1" x14ac:dyDescent="0.25">
      <c r="A72" s="172" t="s">
        <v>173</v>
      </c>
      <c r="B72" s="172"/>
      <c r="C72" s="172"/>
      <c r="D72" s="172"/>
      <c r="E72" s="172"/>
    </row>
    <row r="73" spans="1:7" ht="30.75" customHeight="1" x14ac:dyDescent="0.25">
      <c r="A73" s="172" t="s">
        <v>174</v>
      </c>
      <c r="B73" s="172"/>
      <c r="C73" s="172"/>
      <c r="D73" s="172"/>
      <c r="E73" s="172"/>
    </row>
    <row r="75" spans="1:7" ht="15" customHeight="1" x14ac:dyDescent="0.25"/>
    <row r="76" spans="1:7" ht="18.75" customHeight="1" x14ac:dyDescent="0.25">
      <c r="A76" s="90" t="s">
        <v>175</v>
      </c>
    </row>
    <row r="77" spans="1:7" ht="15.75" customHeight="1" x14ac:dyDescent="0.25">
      <c r="A77" s="92" t="s">
        <v>181</v>
      </c>
    </row>
    <row r="78" spans="1:7" ht="10.5" customHeight="1" x14ac:dyDescent="0.25">
      <c r="B78" s="95"/>
      <c r="D78" s="95" t="s">
        <v>78</v>
      </c>
    </row>
    <row r="80" spans="1:7" x14ac:dyDescent="0.25">
      <c r="A80" s="90" t="s">
        <v>176</v>
      </c>
    </row>
    <row r="81" spans="2:4" ht="10.5" customHeight="1" x14ac:dyDescent="0.25">
      <c r="B81" s="95"/>
      <c r="D81" s="95" t="s">
        <v>78</v>
      </c>
    </row>
    <row r="82" spans="2:4" ht="11.25" customHeight="1" x14ac:dyDescent="0.25"/>
  </sheetData>
  <mergeCells count="10">
    <mergeCell ref="A70:E70"/>
    <mergeCell ref="A71:E71"/>
    <mergeCell ref="A72:E72"/>
    <mergeCell ref="A73:E7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1" t="s">
        <v>187</v>
      </c>
      <c r="B1" s="151"/>
      <c r="C1" s="151"/>
      <c r="D1" s="151"/>
      <c r="E1" s="151"/>
      <c r="F1" s="15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188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2" t="s">
        <v>1</v>
      </c>
      <c r="B5" s="152"/>
      <c r="C5" s="152"/>
      <c r="D5" s="152"/>
      <c r="E5" s="152"/>
      <c r="F5" s="15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104">
        <v>394.3</v>
      </c>
      <c r="E6" s="76" t="s">
        <v>4</v>
      </c>
      <c r="F6" s="79">
        <v>396.8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3"/>
      <c r="R6" s="154"/>
      <c r="S6" s="14"/>
    </row>
    <row r="7" spans="1:19" s="17" customFormat="1" ht="32.25" customHeight="1" x14ac:dyDescent="0.25">
      <c r="A7" s="76" t="s">
        <v>5</v>
      </c>
      <c r="B7" s="77">
        <v>1</v>
      </c>
      <c r="C7" s="76" t="s">
        <v>6</v>
      </c>
      <c r="D7" s="104">
        <v>0</v>
      </c>
      <c r="E7" s="76" t="s">
        <v>7</v>
      </c>
      <c r="F7" s="79">
        <v>270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3"/>
      <c r="R7" s="155"/>
      <c r="S7" s="16"/>
    </row>
    <row r="8" spans="1:19" s="17" customFormat="1" ht="44.25" customHeight="1" x14ac:dyDescent="0.25">
      <c r="A8" s="106" t="s">
        <v>8</v>
      </c>
      <c r="B8" s="77">
        <v>8</v>
      </c>
      <c r="C8" s="76" t="s">
        <v>9</v>
      </c>
      <c r="D8" s="79">
        <v>28</v>
      </c>
      <c r="E8" s="76" t="s">
        <v>10</v>
      </c>
      <c r="F8" s="79">
        <v>62.6</v>
      </c>
      <c r="G8" s="6"/>
      <c r="H8" s="8"/>
      <c r="I8" s="9"/>
      <c r="J8" s="10"/>
      <c r="K8" s="105"/>
      <c r="L8" s="12"/>
      <c r="M8" s="12"/>
      <c r="N8" s="12"/>
      <c r="O8" s="12"/>
      <c r="P8" s="13"/>
      <c r="Q8" s="153"/>
      <c r="R8" s="154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05"/>
      <c r="L9" s="12"/>
      <c r="M9" s="12"/>
      <c r="N9" s="12"/>
      <c r="O9" s="12"/>
      <c r="P9" s="6"/>
      <c r="Q9" s="105"/>
      <c r="R9" s="106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10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6" t="s">
        <v>11</v>
      </c>
      <c r="B11" s="157"/>
      <c r="C11" s="157"/>
      <c r="D11" s="157"/>
      <c r="E11" s="158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81" customFormat="1" ht="30" customHeight="1" x14ac:dyDescent="0.25">
      <c r="A12" s="159" t="s">
        <v>185</v>
      </c>
      <c r="B12" s="160"/>
      <c r="C12" s="160"/>
      <c r="D12" s="160"/>
      <c r="E12" s="161"/>
      <c r="F12" s="83">
        <v>-85851.134999999995</v>
      </c>
      <c r="G12" s="80"/>
    </row>
    <row r="13" spans="1:19" s="81" customFormat="1" ht="30" customHeight="1" x14ac:dyDescent="0.25">
      <c r="A13" s="159" t="s">
        <v>13</v>
      </c>
      <c r="B13" s="160"/>
      <c r="C13" s="160"/>
      <c r="D13" s="160"/>
      <c r="E13" s="161"/>
      <c r="F13" s="83">
        <v>16556.689999999995</v>
      </c>
    </row>
    <row r="14" spans="1:19" s="81" customFormat="1" ht="30" customHeight="1" x14ac:dyDescent="0.25">
      <c r="A14" s="159" t="s">
        <v>14</v>
      </c>
      <c r="B14" s="160"/>
      <c r="C14" s="160"/>
      <c r="D14" s="160"/>
      <c r="E14" s="161"/>
      <c r="F14" s="84">
        <f>SUM(F15:F17)</f>
        <v>71174.48</v>
      </c>
    </row>
    <row r="15" spans="1:19" s="27" customFormat="1" ht="28.5" customHeight="1" x14ac:dyDescent="0.25">
      <c r="A15" s="148" t="s">
        <v>15</v>
      </c>
      <c r="B15" s="149"/>
      <c r="C15" s="149"/>
      <c r="D15" s="149"/>
      <c r="E15" s="150"/>
      <c r="F15" s="85">
        <f>65580.48+5394+200</f>
        <v>71174.48</v>
      </c>
    </row>
    <row r="16" spans="1:19" s="27" customFormat="1" ht="24.75" hidden="1" customHeight="1" x14ac:dyDescent="0.25">
      <c r="A16" s="148" t="s">
        <v>16</v>
      </c>
      <c r="B16" s="149"/>
      <c r="C16" s="149"/>
      <c r="D16" s="149"/>
      <c r="E16" s="150"/>
      <c r="F16" s="85"/>
    </row>
    <row r="17" spans="1:19" s="27" customFormat="1" ht="30" hidden="1" customHeight="1" x14ac:dyDescent="0.25">
      <c r="A17" s="148" t="s">
        <v>17</v>
      </c>
      <c r="B17" s="149"/>
      <c r="C17" s="149"/>
      <c r="D17" s="149"/>
      <c r="E17" s="150"/>
      <c r="F17" s="85"/>
    </row>
    <row r="18" spans="1:19" s="81" customFormat="1" ht="30" customHeight="1" x14ac:dyDescent="0.25">
      <c r="A18" s="159" t="s">
        <v>18</v>
      </c>
      <c r="B18" s="160"/>
      <c r="C18" s="160"/>
      <c r="D18" s="160"/>
      <c r="E18" s="161"/>
      <c r="F18" s="84">
        <f>SUM(F19:F21)</f>
        <v>70041.47</v>
      </c>
    </row>
    <row r="19" spans="1:19" s="27" customFormat="1" ht="29.25" customHeight="1" x14ac:dyDescent="0.25">
      <c r="A19" s="148" t="s">
        <v>15</v>
      </c>
      <c r="B19" s="149"/>
      <c r="C19" s="149"/>
      <c r="D19" s="149"/>
      <c r="E19" s="150"/>
      <c r="F19" s="85">
        <f>69841.47+200</f>
        <v>70041.47</v>
      </c>
    </row>
    <row r="20" spans="1:19" s="27" customFormat="1" ht="0.75" hidden="1" customHeight="1" x14ac:dyDescent="0.25">
      <c r="A20" s="148" t="s">
        <v>16</v>
      </c>
      <c r="B20" s="149"/>
      <c r="C20" s="149"/>
      <c r="D20" s="149"/>
      <c r="E20" s="150"/>
      <c r="F20" s="85"/>
    </row>
    <row r="21" spans="1:19" s="30" customFormat="1" ht="30" hidden="1" customHeight="1" x14ac:dyDescent="0.2">
      <c r="A21" s="148" t="s">
        <v>17</v>
      </c>
      <c r="B21" s="149"/>
      <c r="C21" s="149"/>
      <c r="D21" s="149"/>
      <c r="E21" s="150"/>
      <c r="F21" s="85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82" customFormat="1" ht="30" customHeight="1" x14ac:dyDescent="0.25">
      <c r="A22" s="159" t="s">
        <v>19</v>
      </c>
      <c r="B22" s="160"/>
      <c r="C22" s="160"/>
      <c r="D22" s="160"/>
      <c r="E22" s="161"/>
      <c r="F22" s="84">
        <f>F12+F18</f>
        <v>-15809.664999999994</v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</row>
    <row r="23" spans="1:19" s="82" customFormat="1" ht="30" customHeight="1" x14ac:dyDescent="0.25">
      <c r="A23" s="159" t="s">
        <v>20</v>
      </c>
      <c r="B23" s="160"/>
      <c r="C23" s="160"/>
      <c r="D23" s="160"/>
      <c r="E23" s="161"/>
      <c r="F23" s="84">
        <f>Лист1!E64</f>
        <v>79839.463000000018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</row>
    <row r="24" spans="1:19" s="82" customFormat="1" ht="30" customHeight="1" x14ac:dyDescent="0.25">
      <c r="A24" s="159" t="s">
        <v>186</v>
      </c>
      <c r="B24" s="160"/>
      <c r="C24" s="160"/>
      <c r="D24" s="160"/>
      <c r="E24" s="161"/>
      <c r="F24" s="84">
        <f>F22-F23</f>
        <v>-95649.128000000012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</row>
    <row r="25" spans="1:19" s="82" customFormat="1" ht="30" customHeight="1" x14ac:dyDescent="0.25">
      <c r="A25" s="159" t="s">
        <v>21</v>
      </c>
      <c r="B25" s="160"/>
      <c r="C25" s="160"/>
      <c r="D25" s="160"/>
      <c r="E25" s="161"/>
      <c r="F25" s="83">
        <f>F13+F14-F18</f>
        <v>17689.699999999983</v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62" t="s">
        <v>22</v>
      </c>
      <c r="B27" s="162"/>
      <c r="C27" s="162"/>
      <c r="D27" s="162"/>
    </row>
    <row r="28" spans="1:19" s="1" customFormat="1" ht="21.75" customHeight="1" x14ac:dyDescent="0.25">
      <c r="A28" s="163" t="s">
        <v>23</v>
      </c>
      <c r="B28" s="163"/>
      <c r="C28" s="163"/>
      <c r="D28" s="163"/>
    </row>
    <row r="29" spans="1:19" s="1" customFormat="1" ht="22.5" customHeight="1" x14ac:dyDescent="0.25">
      <c r="A29" s="162" t="s">
        <v>24</v>
      </c>
      <c r="B29" s="162"/>
      <c r="C29" s="162"/>
      <c r="D29" s="162"/>
    </row>
    <row r="30" spans="1:19" s="1" customFormat="1" ht="22.5" customHeight="1" x14ac:dyDescent="0.25">
      <c r="A30" s="162" t="s">
        <v>25</v>
      </c>
      <c r="B30" s="162"/>
      <c r="C30" s="162"/>
      <c r="D30" s="2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5703125" style="108" customWidth="1"/>
    <col min="2" max="2" width="13.85546875" style="108" customWidth="1"/>
    <col min="3" max="3" width="11.140625" style="108" customWidth="1"/>
    <col min="4" max="4" width="15.140625" style="108" customWidth="1"/>
    <col min="5" max="5" width="14.7109375" style="108" customWidth="1"/>
    <col min="6" max="255" width="8.140625" style="108" customWidth="1"/>
    <col min="256" max="256" width="8.7109375" style="109" customWidth="1"/>
    <col min="257" max="257" width="31.5703125" style="109" customWidth="1"/>
    <col min="258" max="258" width="13.85546875" style="109" customWidth="1"/>
    <col min="259" max="259" width="19.140625" style="109" customWidth="1"/>
    <col min="260" max="260" width="17.5703125" style="109" customWidth="1"/>
    <col min="261" max="261" width="14.7109375" style="109" customWidth="1"/>
    <col min="262" max="511" width="8.140625" style="109" customWidth="1"/>
    <col min="512" max="512" width="8.7109375" style="109" customWidth="1"/>
    <col min="513" max="513" width="31.5703125" style="109" customWidth="1"/>
    <col min="514" max="514" width="13.85546875" style="109" customWidth="1"/>
    <col min="515" max="515" width="19.140625" style="109" customWidth="1"/>
    <col min="516" max="516" width="17.5703125" style="109" customWidth="1"/>
    <col min="517" max="517" width="14.7109375" style="109" customWidth="1"/>
    <col min="518" max="767" width="8.140625" style="109" customWidth="1"/>
    <col min="768" max="768" width="8.7109375" style="109" customWidth="1"/>
    <col min="769" max="769" width="31.5703125" style="109" customWidth="1"/>
    <col min="770" max="770" width="13.85546875" style="109" customWidth="1"/>
    <col min="771" max="771" width="19.140625" style="109" customWidth="1"/>
    <col min="772" max="772" width="17.5703125" style="109" customWidth="1"/>
    <col min="773" max="773" width="14.7109375" style="109" customWidth="1"/>
    <col min="774" max="1023" width="8.140625" style="109" customWidth="1"/>
    <col min="1024" max="1024" width="8.7109375" style="109" customWidth="1"/>
    <col min="1025" max="1025" width="31.5703125" style="109" customWidth="1"/>
    <col min="1026" max="1026" width="13.85546875" style="109" customWidth="1"/>
    <col min="1027" max="1027" width="19.140625" style="109" customWidth="1"/>
    <col min="1028" max="1028" width="17.5703125" style="109" customWidth="1"/>
    <col min="1029" max="1029" width="14.7109375" style="109" customWidth="1"/>
    <col min="1030" max="1279" width="8.140625" style="109" customWidth="1"/>
    <col min="1280" max="1280" width="8.7109375" style="109" customWidth="1"/>
    <col min="1281" max="1281" width="31.5703125" style="109" customWidth="1"/>
    <col min="1282" max="1282" width="13.85546875" style="109" customWidth="1"/>
    <col min="1283" max="1283" width="19.140625" style="109" customWidth="1"/>
    <col min="1284" max="1284" width="17.5703125" style="109" customWidth="1"/>
    <col min="1285" max="1285" width="14.7109375" style="109" customWidth="1"/>
    <col min="1286" max="1535" width="8.140625" style="109" customWidth="1"/>
    <col min="1536" max="1536" width="8.7109375" style="109" customWidth="1"/>
    <col min="1537" max="1537" width="31.5703125" style="109" customWidth="1"/>
    <col min="1538" max="1538" width="13.85546875" style="109" customWidth="1"/>
    <col min="1539" max="1539" width="19.140625" style="109" customWidth="1"/>
    <col min="1540" max="1540" width="17.5703125" style="109" customWidth="1"/>
    <col min="1541" max="1541" width="14.7109375" style="109" customWidth="1"/>
    <col min="1542" max="1791" width="8.140625" style="109" customWidth="1"/>
    <col min="1792" max="1792" width="8.7109375" style="109" customWidth="1"/>
    <col min="1793" max="1793" width="31.5703125" style="109" customWidth="1"/>
    <col min="1794" max="1794" width="13.85546875" style="109" customWidth="1"/>
    <col min="1795" max="1795" width="19.140625" style="109" customWidth="1"/>
    <col min="1796" max="1796" width="17.5703125" style="109" customWidth="1"/>
    <col min="1797" max="1797" width="14.7109375" style="109" customWidth="1"/>
    <col min="1798" max="2047" width="8.140625" style="109" customWidth="1"/>
    <col min="2048" max="2048" width="8.7109375" style="109" customWidth="1"/>
    <col min="2049" max="2049" width="31.5703125" style="109" customWidth="1"/>
    <col min="2050" max="2050" width="13.85546875" style="109" customWidth="1"/>
    <col min="2051" max="2051" width="19.140625" style="109" customWidth="1"/>
    <col min="2052" max="2052" width="17.5703125" style="109" customWidth="1"/>
    <col min="2053" max="2053" width="14.7109375" style="109" customWidth="1"/>
    <col min="2054" max="2303" width="8.140625" style="109" customWidth="1"/>
    <col min="2304" max="2304" width="8.7109375" style="109" customWidth="1"/>
    <col min="2305" max="2305" width="31.5703125" style="109" customWidth="1"/>
    <col min="2306" max="2306" width="13.85546875" style="109" customWidth="1"/>
    <col min="2307" max="2307" width="19.140625" style="109" customWidth="1"/>
    <col min="2308" max="2308" width="17.5703125" style="109" customWidth="1"/>
    <col min="2309" max="2309" width="14.7109375" style="109" customWidth="1"/>
    <col min="2310" max="2559" width="8.140625" style="109" customWidth="1"/>
    <col min="2560" max="2560" width="8.7109375" style="109" customWidth="1"/>
    <col min="2561" max="2561" width="31.5703125" style="109" customWidth="1"/>
    <col min="2562" max="2562" width="13.85546875" style="109" customWidth="1"/>
    <col min="2563" max="2563" width="19.140625" style="109" customWidth="1"/>
    <col min="2564" max="2564" width="17.5703125" style="109" customWidth="1"/>
    <col min="2565" max="2565" width="14.7109375" style="109" customWidth="1"/>
    <col min="2566" max="2815" width="8.140625" style="109" customWidth="1"/>
    <col min="2816" max="2816" width="8.7109375" style="109" customWidth="1"/>
    <col min="2817" max="2817" width="31.5703125" style="109" customWidth="1"/>
    <col min="2818" max="2818" width="13.85546875" style="109" customWidth="1"/>
    <col min="2819" max="2819" width="19.140625" style="109" customWidth="1"/>
    <col min="2820" max="2820" width="17.5703125" style="109" customWidth="1"/>
    <col min="2821" max="2821" width="14.7109375" style="109" customWidth="1"/>
    <col min="2822" max="3071" width="8.140625" style="109" customWidth="1"/>
    <col min="3072" max="3072" width="8.7109375" style="109" customWidth="1"/>
    <col min="3073" max="3073" width="31.5703125" style="109" customWidth="1"/>
    <col min="3074" max="3074" width="13.85546875" style="109" customWidth="1"/>
    <col min="3075" max="3075" width="19.140625" style="109" customWidth="1"/>
    <col min="3076" max="3076" width="17.5703125" style="109" customWidth="1"/>
    <col min="3077" max="3077" width="14.7109375" style="109" customWidth="1"/>
    <col min="3078" max="3327" width="8.140625" style="109" customWidth="1"/>
    <col min="3328" max="3328" width="8.7109375" style="109" customWidth="1"/>
    <col min="3329" max="3329" width="31.5703125" style="109" customWidth="1"/>
    <col min="3330" max="3330" width="13.85546875" style="109" customWidth="1"/>
    <col min="3331" max="3331" width="19.140625" style="109" customWidth="1"/>
    <col min="3332" max="3332" width="17.5703125" style="109" customWidth="1"/>
    <col min="3333" max="3333" width="14.7109375" style="109" customWidth="1"/>
    <col min="3334" max="3583" width="8.140625" style="109" customWidth="1"/>
    <col min="3584" max="3584" width="8.7109375" style="109" customWidth="1"/>
    <col min="3585" max="3585" width="31.5703125" style="109" customWidth="1"/>
    <col min="3586" max="3586" width="13.85546875" style="109" customWidth="1"/>
    <col min="3587" max="3587" width="19.140625" style="109" customWidth="1"/>
    <col min="3588" max="3588" width="17.5703125" style="109" customWidth="1"/>
    <col min="3589" max="3589" width="14.7109375" style="109" customWidth="1"/>
    <col min="3590" max="3839" width="8.140625" style="109" customWidth="1"/>
    <col min="3840" max="3840" width="8.7109375" style="109" customWidth="1"/>
    <col min="3841" max="3841" width="31.5703125" style="109" customWidth="1"/>
    <col min="3842" max="3842" width="13.85546875" style="109" customWidth="1"/>
    <col min="3843" max="3843" width="19.140625" style="109" customWidth="1"/>
    <col min="3844" max="3844" width="17.5703125" style="109" customWidth="1"/>
    <col min="3845" max="3845" width="14.7109375" style="109" customWidth="1"/>
    <col min="3846" max="4095" width="8.140625" style="109" customWidth="1"/>
    <col min="4096" max="4096" width="8.7109375" style="109" customWidth="1"/>
    <col min="4097" max="4097" width="31.5703125" style="109" customWidth="1"/>
    <col min="4098" max="4098" width="13.85546875" style="109" customWidth="1"/>
    <col min="4099" max="4099" width="19.140625" style="109" customWidth="1"/>
    <col min="4100" max="4100" width="17.5703125" style="109" customWidth="1"/>
    <col min="4101" max="4101" width="14.7109375" style="109" customWidth="1"/>
    <col min="4102" max="4351" width="8.140625" style="109" customWidth="1"/>
    <col min="4352" max="4352" width="8.7109375" style="109" customWidth="1"/>
    <col min="4353" max="4353" width="31.5703125" style="109" customWidth="1"/>
    <col min="4354" max="4354" width="13.85546875" style="109" customWidth="1"/>
    <col min="4355" max="4355" width="19.140625" style="109" customWidth="1"/>
    <col min="4356" max="4356" width="17.5703125" style="109" customWidth="1"/>
    <col min="4357" max="4357" width="14.7109375" style="109" customWidth="1"/>
    <col min="4358" max="4607" width="8.140625" style="109" customWidth="1"/>
    <col min="4608" max="4608" width="8.7109375" style="109" customWidth="1"/>
    <col min="4609" max="4609" width="31.5703125" style="109" customWidth="1"/>
    <col min="4610" max="4610" width="13.85546875" style="109" customWidth="1"/>
    <col min="4611" max="4611" width="19.140625" style="109" customWidth="1"/>
    <col min="4612" max="4612" width="17.5703125" style="109" customWidth="1"/>
    <col min="4613" max="4613" width="14.7109375" style="109" customWidth="1"/>
    <col min="4614" max="4863" width="8.140625" style="109" customWidth="1"/>
    <col min="4864" max="4864" width="8.7109375" style="109" customWidth="1"/>
    <col min="4865" max="4865" width="31.5703125" style="109" customWidth="1"/>
    <col min="4866" max="4866" width="13.85546875" style="109" customWidth="1"/>
    <col min="4867" max="4867" width="19.140625" style="109" customWidth="1"/>
    <col min="4868" max="4868" width="17.5703125" style="109" customWidth="1"/>
    <col min="4869" max="4869" width="14.7109375" style="109" customWidth="1"/>
    <col min="4870" max="5119" width="8.140625" style="109" customWidth="1"/>
    <col min="5120" max="5120" width="8.7109375" style="109" customWidth="1"/>
    <col min="5121" max="5121" width="31.5703125" style="109" customWidth="1"/>
    <col min="5122" max="5122" width="13.85546875" style="109" customWidth="1"/>
    <col min="5123" max="5123" width="19.140625" style="109" customWidth="1"/>
    <col min="5124" max="5124" width="17.5703125" style="109" customWidth="1"/>
    <col min="5125" max="5125" width="14.7109375" style="109" customWidth="1"/>
    <col min="5126" max="5375" width="8.140625" style="109" customWidth="1"/>
    <col min="5376" max="5376" width="8.7109375" style="109" customWidth="1"/>
    <col min="5377" max="5377" width="31.5703125" style="109" customWidth="1"/>
    <col min="5378" max="5378" width="13.85546875" style="109" customWidth="1"/>
    <col min="5379" max="5379" width="19.140625" style="109" customWidth="1"/>
    <col min="5380" max="5380" width="17.5703125" style="109" customWidth="1"/>
    <col min="5381" max="5381" width="14.7109375" style="109" customWidth="1"/>
    <col min="5382" max="5631" width="8.140625" style="109" customWidth="1"/>
    <col min="5632" max="5632" width="8.7109375" style="109" customWidth="1"/>
    <col min="5633" max="5633" width="31.5703125" style="109" customWidth="1"/>
    <col min="5634" max="5634" width="13.85546875" style="109" customWidth="1"/>
    <col min="5635" max="5635" width="19.140625" style="109" customWidth="1"/>
    <col min="5636" max="5636" width="17.5703125" style="109" customWidth="1"/>
    <col min="5637" max="5637" width="14.7109375" style="109" customWidth="1"/>
    <col min="5638" max="5887" width="8.140625" style="109" customWidth="1"/>
    <col min="5888" max="5888" width="8.7109375" style="109" customWidth="1"/>
    <col min="5889" max="5889" width="31.5703125" style="109" customWidth="1"/>
    <col min="5890" max="5890" width="13.85546875" style="109" customWidth="1"/>
    <col min="5891" max="5891" width="19.140625" style="109" customWidth="1"/>
    <col min="5892" max="5892" width="17.5703125" style="109" customWidth="1"/>
    <col min="5893" max="5893" width="14.7109375" style="109" customWidth="1"/>
    <col min="5894" max="6143" width="8.140625" style="109" customWidth="1"/>
    <col min="6144" max="6144" width="8.7109375" style="109" customWidth="1"/>
    <col min="6145" max="6145" width="31.5703125" style="109" customWidth="1"/>
    <col min="6146" max="6146" width="13.85546875" style="109" customWidth="1"/>
    <col min="6147" max="6147" width="19.140625" style="109" customWidth="1"/>
    <col min="6148" max="6148" width="17.5703125" style="109" customWidth="1"/>
    <col min="6149" max="6149" width="14.7109375" style="109" customWidth="1"/>
    <col min="6150" max="6399" width="8.140625" style="109" customWidth="1"/>
    <col min="6400" max="6400" width="8.7109375" style="109" customWidth="1"/>
    <col min="6401" max="6401" width="31.5703125" style="109" customWidth="1"/>
    <col min="6402" max="6402" width="13.85546875" style="109" customWidth="1"/>
    <col min="6403" max="6403" width="19.140625" style="109" customWidth="1"/>
    <col min="6404" max="6404" width="17.5703125" style="109" customWidth="1"/>
    <col min="6405" max="6405" width="14.7109375" style="109" customWidth="1"/>
    <col min="6406" max="6655" width="8.140625" style="109" customWidth="1"/>
    <col min="6656" max="6656" width="8.7109375" style="109" customWidth="1"/>
    <col min="6657" max="6657" width="31.5703125" style="109" customWidth="1"/>
    <col min="6658" max="6658" width="13.85546875" style="109" customWidth="1"/>
    <col min="6659" max="6659" width="19.140625" style="109" customWidth="1"/>
    <col min="6660" max="6660" width="17.5703125" style="109" customWidth="1"/>
    <col min="6661" max="6661" width="14.7109375" style="109" customWidth="1"/>
    <col min="6662" max="6911" width="8.140625" style="109" customWidth="1"/>
    <col min="6912" max="6912" width="8.7109375" style="109" customWidth="1"/>
    <col min="6913" max="6913" width="31.5703125" style="109" customWidth="1"/>
    <col min="6914" max="6914" width="13.85546875" style="109" customWidth="1"/>
    <col min="6915" max="6915" width="19.140625" style="109" customWidth="1"/>
    <col min="6916" max="6916" width="17.5703125" style="109" customWidth="1"/>
    <col min="6917" max="6917" width="14.7109375" style="109" customWidth="1"/>
    <col min="6918" max="7167" width="8.140625" style="109" customWidth="1"/>
    <col min="7168" max="7168" width="8.7109375" style="109" customWidth="1"/>
    <col min="7169" max="7169" width="31.5703125" style="109" customWidth="1"/>
    <col min="7170" max="7170" width="13.85546875" style="109" customWidth="1"/>
    <col min="7171" max="7171" width="19.140625" style="109" customWidth="1"/>
    <col min="7172" max="7172" width="17.5703125" style="109" customWidth="1"/>
    <col min="7173" max="7173" width="14.7109375" style="109" customWidth="1"/>
    <col min="7174" max="7423" width="8.140625" style="109" customWidth="1"/>
    <col min="7424" max="7424" width="8.7109375" style="109" customWidth="1"/>
    <col min="7425" max="7425" width="31.5703125" style="109" customWidth="1"/>
    <col min="7426" max="7426" width="13.85546875" style="109" customWidth="1"/>
    <col min="7427" max="7427" width="19.140625" style="109" customWidth="1"/>
    <col min="7428" max="7428" width="17.5703125" style="109" customWidth="1"/>
    <col min="7429" max="7429" width="14.7109375" style="109" customWidth="1"/>
    <col min="7430" max="7679" width="8.140625" style="109" customWidth="1"/>
    <col min="7680" max="7680" width="8.7109375" style="109" customWidth="1"/>
    <col min="7681" max="7681" width="31.5703125" style="109" customWidth="1"/>
    <col min="7682" max="7682" width="13.85546875" style="109" customWidth="1"/>
    <col min="7683" max="7683" width="19.140625" style="109" customWidth="1"/>
    <col min="7684" max="7684" width="17.5703125" style="109" customWidth="1"/>
    <col min="7685" max="7685" width="14.7109375" style="109" customWidth="1"/>
    <col min="7686" max="7935" width="8.140625" style="109" customWidth="1"/>
    <col min="7936" max="7936" width="8.7109375" style="109" customWidth="1"/>
    <col min="7937" max="7937" width="31.5703125" style="109" customWidth="1"/>
    <col min="7938" max="7938" width="13.85546875" style="109" customWidth="1"/>
    <col min="7939" max="7939" width="19.140625" style="109" customWidth="1"/>
    <col min="7940" max="7940" width="17.5703125" style="109" customWidth="1"/>
    <col min="7941" max="7941" width="14.7109375" style="109" customWidth="1"/>
    <col min="7942" max="8191" width="8.140625" style="109" customWidth="1"/>
    <col min="8192" max="8192" width="8.7109375" style="109" customWidth="1"/>
    <col min="8193" max="8193" width="31.5703125" style="109" customWidth="1"/>
    <col min="8194" max="8194" width="13.85546875" style="109" customWidth="1"/>
    <col min="8195" max="8195" width="19.140625" style="109" customWidth="1"/>
    <col min="8196" max="8196" width="17.5703125" style="109" customWidth="1"/>
    <col min="8197" max="8197" width="14.7109375" style="109" customWidth="1"/>
    <col min="8198" max="8447" width="8.140625" style="109" customWidth="1"/>
    <col min="8448" max="8448" width="8.7109375" style="109" customWidth="1"/>
    <col min="8449" max="8449" width="31.5703125" style="109" customWidth="1"/>
    <col min="8450" max="8450" width="13.85546875" style="109" customWidth="1"/>
    <col min="8451" max="8451" width="19.140625" style="109" customWidth="1"/>
    <col min="8452" max="8452" width="17.5703125" style="109" customWidth="1"/>
    <col min="8453" max="8453" width="14.7109375" style="109" customWidth="1"/>
    <col min="8454" max="8703" width="8.140625" style="109" customWidth="1"/>
    <col min="8704" max="8704" width="8.7109375" style="109" customWidth="1"/>
    <col min="8705" max="8705" width="31.5703125" style="109" customWidth="1"/>
    <col min="8706" max="8706" width="13.85546875" style="109" customWidth="1"/>
    <col min="8707" max="8707" width="19.140625" style="109" customWidth="1"/>
    <col min="8708" max="8708" width="17.5703125" style="109" customWidth="1"/>
    <col min="8709" max="8709" width="14.7109375" style="109" customWidth="1"/>
    <col min="8710" max="8959" width="8.140625" style="109" customWidth="1"/>
    <col min="8960" max="8960" width="8.7109375" style="109" customWidth="1"/>
    <col min="8961" max="8961" width="31.5703125" style="109" customWidth="1"/>
    <col min="8962" max="8962" width="13.85546875" style="109" customWidth="1"/>
    <col min="8963" max="8963" width="19.140625" style="109" customWidth="1"/>
    <col min="8964" max="8964" width="17.5703125" style="109" customWidth="1"/>
    <col min="8965" max="8965" width="14.7109375" style="109" customWidth="1"/>
    <col min="8966" max="9215" width="8.140625" style="109" customWidth="1"/>
    <col min="9216" max="9216" width="8.7109375" style="109" customWidth="1"/>
    <col min="9217" max="9217" width="31.5703125" style="109" customWidth="1"/>
    <col min="9218" max="9218" width="13.85546875" style="109" customWidth="1"/>
    <col min="9219" max="9219" width="19.140625" style="109" customWidth="1"/>
    <col min="9220" max="9220" width="17.5703125" style="109" customWidth="1"/>
    <col min="9221" max="9221" width="14.7109375" style="109" customWidth="1"/>
    <col min="9222" max="9471" width="8.140625" style="109" customWidth="1"/>
    <col min="9472" max="9472" width="8.7109375" style="109" customWidth="1"/>
    <col min="9473" max="9473" width="31.5703125" style="109" customWidth="1"/>
    <col min="9474" max="9474" width="13.85546875" style="109" customWidth="1"/>
    <col min="9475" max="9475" width="19.140625" style="109" customWidth="1"/>
    <col min="9476" max="9476" width="17.5703125" style="109" customWidth="1"/>
    <col min="9477" max="9477" width="14.7109375" style="109" customWidth="1"/>
    <col min="9478" max="9727" width="8.140625" style="109" customWidth="1"/>
    <col min="9728" max="9728" width="8.7109375" style="109" customWidth="1"/>
    <col min="9729" max="9729" width="31.5703125" style="109" customWidth="1"/>
    <col min="9730" max="9730" width="13.85546875" style="109" customWidth="1"/>
    <col min="9731" max="9731" width="19.140625" style="109" customWidth="1"/>
    <col min="9732" max="9732" width="17.5703125" style="109" customWidth="1"/>
    <col min="9733" max="9733" width="14.7109375" style="109" customWidth="1"/>
    <col min="9734" max="9983" width="8.140625" style="109" customWidth="1"/>
    <col min="9984" max="9984" width="8.7109375" style="109" customWidth="1"/>
    <col min="9985" max="9985" width="31.5703125" style="109" customWidth="1"/>
    <col min="9986" max="9986" width="13.85546875" style="109" customWidth="1"/>
    <col min="9987" max="9987" width="19.140625" style="109" customWidth="1"/>
    <col min="9988" max="9988" width="17.5703125" style="109" customWidth="1"/>
    <col min="9989" max="9989" width="14.7109375" style="109" customWidth="1"/>
    <col min="9990" max="10239" width="8.140625" style="109" customWidth="1"/>
    <col min="10240" max="10240" width="8.7109375" style="109" customWidth="1"/>
    <col min="10241" max="10241" width="31.5703125" style="109" customWidth="1"/>
    <col min="10242" max="10242" width="13.85546875" style="109" customWidth="1"/>
    <col min="10243" max="10243" width="19.140625" style="109" customWidth="1"/>
    <col min="10244" max="10244" width="17.5703125" style="109" customWidth="1"/>
    <col min="10245" max="10245" width="14.7109375" style="109" customWidth="1"/>
    <col min="10246" max="10495" width="8.140625" style="109" customWidth="1"/>
    <col min="10496" max="10496" width="8.7109375" style="109" customWidth="1"/>
    <col min="10497" max="10497" width="31.5703125" style="109" customWidth="1"/>
    <col min="10498" max="10498" width="13.85546875" style="109" customWidth="1"/>
    <col min="10499" max="10499" width="19.140625" style="109" customWidth="1"/>
    <col min="10500" max="10500" width="17.5703125" style="109" customWidth="1"/>
    <col min="10501" max="10501" width="14.7109375" style="109" customWidth="1"/>
    <col min="10502" max="10751" width="8.140625" style="109" customWidth="1"/>
    <col min="10752" max="10752" width="8.7109375" style="109" customWidth="1"/>
    <col min="10753" max="10753" width="31.5703125" style="109" customWidth="1"/>
    <col min="10754" max="10754" width="13.85546875" style="109" customWidth="1"/>
    <col min="10755" max="10755" width="19.140625" style="109" customWidth="1"/>
    <col min="10756" max="10756" width="17.5703125" style="109" customWidth="1"/>
    <col min="10757" max="10757" width="14.7109375" style="109" customWidth="1"/>
    <col min="10758" max="11007" width="8.140625" style="109" customWidth="1"/>
    <col min="11008" max="11008" width="8.7109375" style="109" customWidth="1"/>
    <col min="11009" max="11009" width="31.5703125" style="109" customWidth="1"/>
    <col min="11010" max="11010" width="13.85546875" style="109" customWidth="1"/>
    <col min="11011" max="11011" width="19.140625" style="109" customWidth="1"/>
    <col min="11012" max="11012" width="17.5703125" style="109" customWidth="1"/>
    <col min="11013" max="11013" width="14.7109375" style="109" customWidth="1"/>
    <col min="11014" max="11263" width="8.140625" style="109" customWidth="1"/>
    <col min="11264" max="11264" width="8.7109375" style="109" customWidth="1"/>
    <col min="11265" max="11265" width="31.5703125" style="109" customWidth="1"/>
    <col min="11266" max="11266" width="13.85546875" style="109" customWidth="1"/>
    <col min="11267" max="11267" width="19.140625" style="109" customWidth="1"/>
    <col min="11268" max="11268" width="17.5703125" style="109" customWidth="1"/>
    <col min="11269" max="11269" width="14.7109375" style="109" customWidth="1"/>
    <col min="11270" max="11519" width="8.140625" style="109" customWidth="1"/>
    <col min="11520" max="11520" width="8.7109375" style="109" customWidth="1"/>
    <col min="11521" max="11521" width="31.5703125" style="109" customWidth="1"/>
    <col min="11522" max="11522" width="13.85546875" style="109" customWidth="1"/>
    <col min="11523" max="11523" width="19.140625" style="109" customWidth="1"/>
    <col min="11524" max="11524" width="17.5703125" style="109" customWidth="1"/>
    <col min="11525" max="11525" width="14.7109375" style="109" customWidth="1"/>
    <col min="11526" max="11775" width="8.140625" style="109" customWidth="1"/>
    <col min="11776" max="11776" width="8.7109375" style="109" customWidth="1"/>
    <col min="11777" max="11777" width="31.5703125" style="109" customWidth="1"/>
    <col min="11778" max="11778" width="13.85546875" style="109" customWidth="1"/>
    <col min="11779" max="11779" width="19.140625" style="109" customWidth="1"/>
    <col min="11780" max="11780" width="17.5703125" style="109" customWidth="1"/>
    <col min="11781" max="11781" width="14.7109375" style="109" customWidth="1"/>
    <col min="11782" max="12031" width="8.140625" style="109" customWidth="1"/>
    <col min="12032" max="12032" width="8.7109375" style="109" customWidth="1"/>
    <col min="12033" max="12033" width="31.5703125" style="109" customWidth="1"/>
    <col min="12034" max="12034" width="13.85546875" style="109" customWidth="1"/>
    <col min="12035" max="12035" width="19.140625" style="109" customWidth="1"/>
    <col min="12036" max="12036" width="17.5703125" style="109" customWidth="1"/>
    <col min="12037" max="12037" width="14.7109375" style="109" customWidth="1"/>
    <col min="12038" max="12287" width="8.140625" style="109" customWidth="1"/>
    <col min="12288" max="12288" width="8.7109375" style="109" customWidth="1"/>
    <col min="12289" max="12289" width="31.5703125" style="109" customWidth="1"/>
    <col min="12290" max="12290" width="13.85546875" style="109" customWidth="1"/>
    <col min="12291" max="12291" width="19.140625" style="109" customWidth="1"/>
    <col min="12292" max="12292" width="17.5703125" style="109" customWidth="1"/>
    <col min="12293" max="12293" width="14.7109375" style="109" customWidth="1"/>
    <col min="12294" max="12543" width="8.140625" style="109" customWidth="1"/>
    <col min="12544" max="12544" width="8.7109375" style="109" customWidth="1"/>
    <col min="12545" max="12545" width="31.5703125" style="109" customWidth="1"/>
    <col min="12546" max="12546" width="13.85546875" style="109" customWidth="1"/>
    <col min="12547" max="12547" width="19.140625" style="109" customWidth="1"/>
    <col min="12548" max="12548" width="17.5703125" style="109" customWidth="1"/>
    <col min="12549" max="12549" width="14.7109375" style="109" customWidth="1"/>
    <col min="12550" max="12799" width="8.140625" style="109" customWidth="1"/>
    <col min="12800" max="12800" width="8.7109375" style="109" customWidth="1"/>
    <col min="12801" max="12801" width="31.5703125" style="109" customWidth="1"/>
    <col min="12802" max="12802" width="13.85546875" style="109" customWidth="1"/>
    <col min="12803" max="12803" width="19.140625" style="109" customWidth="1"/>
    <col min="12804" max="12804" width="17.5703125" style="109" customWidth="1"/>
    <col min="12805" max="12805" width="14.7109375" style="109" customWidth="1"/>
    <col min="12806" max="13055" width="8.140625" style="109" customWidth="1"/>
    <col min="13056" max="13056" width="8.7109375" style="109" customWidth="1"/>
    <col min="13057" max="13057" width="31.5703125" style="109" customWidth="1"/>
    <col min="13058" max="13058" width="13.85546875" style="109" customWidth="1"/>
    <col min="13059" max="13059" width="19.140625" style="109" customWidth="1"/>
    <col min="13060" max="13060" width="17.5703125" style="109" customWidth="1"/>
    <col min="13061" max="13061" width="14.7109375" style="109" customWidth="1"/>
    <col min="13062" max="13311" width="8.140625" style="109" customWidth="1"/>
    <col min="13312" max="13312" width="8.7109375" style="109" customWidth="1"/>
    <col min="13313" max="13313" width="31.5703125" style="109" customWidth="1"/>
    <col min="13314" max="13314" width="13.85546875" style="109" customWidth="1"/>
    <col min="13315" max="13315" width="19.140625" style="109" customWidth="1"/>
    <col min="13316" max="13316" width="17.5703125" style="109" customWidth="1"/>
    <col min="13317" max="13317" width="14.7109375" style="109" customWidth="1"/>
    <col min="13318" max="13567" width="8.140625" style="109" customWidth="1"/>
    <col min="13568" max="13568" width="8.7109375" style="109" customWidth="1"/>
    <col min="13569" max="13569" width="31.5703125" style="109" customWidth="1"/>
    <col min="13570" max="13570" width="13.85546875" style="109" customWidth="1"/>
    <col min="13571" max="13571" width="19.140625" style="109" customWidth="1"/>
    <col min="13572" max="13572" width="17.5703125" style="109" customWidth="1"/>
    <col min="13573" max="13573" width="14.7109375" style="109" customWidth="1"/>
    <col min="13574" max="13823" width="8.140625" style="109" customWidth="1"/>
    <col min="13824" max="13824" width="8.7109375" style="109" customWidth="1"/>
    <col min="13825" max="13825" width="31.5703125" style="109" customWidth="1"/>
    <col min="13826" max="13826" width="13.85546875" style="109" customWidth="1"/>
    <col min="13827" max="13827" width="19.140625" style="109" customWidth="1"/>
    <col min="13828" max="13828" width="17.5703125" style="109" customWidth="1"/>
    <col min="13829" max="13829" width="14.7109375" style="109" customWidth="1"/>
    <col min="13830" max="14079" width="8.140625" style="109" customWidth="1"/>
    <col min="14080" max="14080" width="8.7109375" style="109" customWidth="1"/>
    <col min="14081" max="14081" width="31.5703125" style="109" customWidth="1"/>
    <col min="14082" max="14082" width="13.85546875" style="109" customWidth="1"/>
    <col min="14083" max="14083" width="19.140625" style="109" customWidth="1"/>
    <col min="14084" max="14084" width="17.5703125" style="109" customWidth="1"/>
    <col min="14085" max="14085" width="14.7109375" style="109" customWidth="1"/>
    <col min="14086" max="14335" width="8.140625" style="109" customWidth="1"/>
    <col min="14336" max="14336" width="8.7109375" style="109" customWidth="1"/>
    <col min="14337" max="14337" width="31.5703125" style="109" customWidth="1"/>
    <col min="14338" max="14338" width="13.85546875" style="109" customWidth="1"/>
    <col min="14339" max="14339" width="19.140625" style="109" customWidth="1"/>
    <col min="14340" max="14340" width="17.5703125" style="109" customWidth="1"/>
    <col min="14341" max="14341" width="14.7109375" style="109" customWidth="1"/>
    <col min="14342" max="14591" width="8.140625" style="109" customWidth="1"/>
    <col min="14592" max="14592" width="8.7109375" style="109" customWidth="1"/>
    <col min="14593" max="14593" width="31.5703125" style="109" customWidth="1"/>
    <col min="14594" max="14594" width="13.85546875" style="109" customWidth="1"/>
    <col min="14595" max="14595" width="19.140625" style="109" customWidth="1"/>
    <col min="14596" max="14596" width="17.5703125" style="109" customWidth="1"/>
    <col min="14597" max="14597" width="14.7109375" style="109" customWidth="1"/>
    <col min="14598" max="14847" width="8.140625" style="109" customWidth="1"/>
    <col min="14848" max="14848" width="8.7109375" style="109" customWidth="1"/>
    <col min="14849" max="14849" width="31.5703125" style="109" customWidth="1"/>
    <col min="14850" max="14850" width="13.85546875" style="109" customWidth="1"/>
    <col min="14851" max="14851" width="19.140625" style="109" customWidth="1"/>
    <col min="14852" max="14852" width="17.5703125" style="109" customWidth="1"/>
    <col min="14853" max="14853" width="14.7109375" style="109" customWidth="1"/>
    <col min="14854" max="15103" width="8.140625" style="109" customWidth="1"/>
    <col min="15104" max="15104" width="8.7109375" style="109" customWidth="1"/>
    <col min="15105" max="15105" width="31.5703125" style="109" customWidth="1"/>
    <col min="15106" max="15106" width="13.85546875" style="109" customWidth="1"/>
    <col min="15107" max="15107" width="19.140625" style="109" customWidth="1"/>
    <col min="15108" max="15108" width="17.5703125" style="109" customWidth="1"/>
    <col min="15109" max="15109" width="14.7109375" style="109" customWidth="1"/>
    <col min="15110" max="15359" width="8.140625" style="109" customWidth="1"/>
    <col min="15360" max="15360" width="8.7109375" style="109" customWidth="1"/>
    <col min="15361" max="15361" width="31.5703125" style="109" customWidth="1"/>
    <col min="15362" max="15362" width="13.85546875" style="109" customWidth="1"/>
    <col min="15363" max="15363" width="19.140625" style="109" customWidth="1"/>
    <col min="15364" max="15364" width="17.5703125" style="109" customWidth="1"/>
    <col min="15365" max="15365" width="14.7109375" style="109" customWidth="1"/>
    <col min="15366" max="15615" width="8.140625" style="109" customWidth="1"/>
    <col min="15616" max="15616" width="8.7109375" style="109" customWidth="1"/>
    <col min="15617" max="15617" width="31.5703125" style="109" customWidth="1"/>
    <col min="15618" max="15618" width="13.85546875" style="109" customWidth="1"/>
    <col min="15619" max="15619" width="19.140625" style="109" customWidth="1"/>
    <col min="15620" max="15620" width="17.5703125" style="109" customWidth="1"/>
    <col min="15621" max="15621" width="14.7109375" style="109" customWidth="1"/>
    <col min="15622" max="15871" width="8.140625" style="109" customWidth="1"/>
    <col min="15872" max="15872" width="8.7109375" style="109" customWidth="1"/>
    <col min="15873" max="15873" width="31.5703125" style="109" customWidth="1"/>
    <col min="15874" max="15874" width="13.85546875" style="109" customWidth="1"/>
    <col min="15875" max="15875" width="19.140625" style="109" customWidth="1"/>
    <col min="15876" max="15876" width="17.5703125" style="109" customWidth="1"/>
    <col min="15877" max="15877" width="14.7109375" style="109" customWidth="1"/>
    <col min="15878" max="16127" width="8.140625" style="109" customWidth="1"/>
    <col min="16128" max="16128" width="8.7109375" style="109" customWidth="1"/>
    <col min="16129" max="16129" width="31.5703125" style="109" customWidth="1"/>
    <col min="16130" max="16130" width="13.85546875" style="109" customWidth="1"/>
    <col min="16131" max="16131" width="19.140625" style="109" customWidth="1"/>
    <col min="16132" max="16132" width="17.5703125" style="109" customWidth="1"/>
    <col min="16133" max="16133" width="14.7109375" style="109" customWidth="1"/>
    <col min="16134" max="16384" width="8.140625" style="109" customWidth="1"/>
  </cols>
  <sheetData>
    <row r="1" spans="1:5" s="108" customFormat="1" ht="23.25" customHeight="1" x14ac:dyDescent="0.25">
      <c r="A1" s="173"/>
      <c r="B1" s="173"/>
      <c r="C1" s="173"/>
      <c r="D1" s="173"/>
      <c r="E1" s="173"/>
    </row>
    <row r="2" spans="1:5" s="108" customFormat="1" x14ac:dyDescent="0.25">
      <c r="A2" s="173" t="s">
        <v>119</v>
      </c>
      <c r="B2" s="173"/>
      <c r="C2" s="173"/>
      <c r="D2" s="173"/>
      <c r="E2" s="173"/>
    </row>
    <row r="3" spans="1:5" s="108" customFormat="1" ht="15.75" customHeight="1" x14ac:dyDescent="0.25">
      <c r="B3" s="173" t="s">
        <v>177</v>
      </c>
      <c r="C3" s="173"/>
      <c r="D3" s="173"/>
      <c r="E3" s="173"/>
    </row>
    <row r="4" spans="1:5" s="108" customFormat="1" x14ac:dyDescent="0.25">
      <c r="A4" s="175" t="s">
        <v>120</v>
      </c>
      <c r="B4" s="175"/>
      <c r="C4" s="175"/>
      <c r="D4" s="175"/>
      <c r="E4" s="175"/>
    </row>
    <row r="5" spans="1:5" s="108" customFormat="1" x14ac:dyDescent="0.25">
      <c r="A5" s="175" t="s">
        <v>121</v>
      </c>
      <c r="B5" s="175"/>
      <c r="C5" s="175"/>
      <c r="D5" s="175"/>
      <c r="E5" s="175"/>
    </row>
    <row r="6" spans="1:5" s="108" customFormat="1" ht="26.25" customHeight="1" x14ac:dyDescent="0.25">
      <c r="A6" s="173" t="s">
        <v>122</v>
      </c>
      <c r="B6" s="173"/>
      <c r="C6" s="173"/>
      <c r="D6" s="173"/>
      <c r="E6" s="108" t="s">
        <v>189</v>
      </c>
    </row>
    <row r="7" spans="1:5" s="108" customFormat="1" x14ac:dyDescent="0.25">
      <c r="A7" s="173"/>
      <c r="B7" s="173"/>
      <c r="C7" s="173"/>
      <c r="D7" s="173"/>
      <c r="E7" s="173"/>
    </row>
    <row r="8" spans="1:5" s="108" customFormat="1" ht="28.5" customHeight="1" x14ac:dyDescent="0.25">
      <c r="A8" s="174" t="s">
        <v>180</v>
      </c>
      <c r="B8" s="174"/>
      <c r="C8" s="174"/>
      <c r="D8" s="174"/>
      <c r="E8" s="174"/>
    </row>
    <row r="9" spans="1:5" s="108" customFormat="1" ht="29.25" customHeight="1" x14ac:dyDescent="0.25">
      <c r="A9" s="174" t="s">
        <v>124</v>
      </c>
      <c r="B9" s="174"/>
      <c r="C9" s="174"/>
      <c r="D9" s="174"/>
      <c r="E9" s="174"/>
    </row>
    <row r="10" spans="1:5" s="108" customFormat="1" ht="30" customHeight="1" x14ac:dyDescent="0.25">
      <c r="A10" s="174" t="s">
        <v>125</v>
      </c>
      <c r="B10" s="174"/>
      <c r="C10" s="174"/>
      <c r="D10" s="174"/>
      <c r="E10" s="174"/>
    </row>
    <row r="11" spans="1:5" s="108" customFormat="1" ht="30" customHeight="1" x14ac:dyDescent="0.25">
      <c r="A11" s="174" t="s">
        <v>126</v>
      </c>
      <c r="B11" s="174"/>
      <c r="C11" s="174"/>
      <c r="D11" s="174"/>
      <c r="E11" s="174"/>
    </row>
    <row r="12" spans="1:5" s="108" customFormat="1" ht="29.25" customHeight="1" x14ac:dyDescent="0.25">
      <c r="A12" s="174" t="s">
        <v>127</v>
      </c>
      <c r="B12" s="174"/>
      <c r="C12" s="174"/>
      <c r="D12" s="174"/>
      <c r="E12" s="174"/>
    </row>
    <row r="13" spans="1:5" s="108" customFormat="1" ht="28.5" customHeight="1" x14ac:dyDescent="0.25">
      <c r="A13" s="174" t="s">
        <v>128</v>
      </c>
      <c r="B13" s="174"/>
      <c r="C13" s="174"/>
      <c r="D13" s="174"/>
      <c r="E13" s="174"/>
    </row>
    <row r="14" spans="1:5" s="108" customFormat="1" ht="15.75" customHeight="1" thickBot="1" x14ac:dyDescent="0.3">
      <c r="A14" s="173"/>
      <c r="B14" s="173"/>
      <c r="C14" s="173"/>
      <c r="D14" s="173"/>
      <c r="E14" s="173"/>
    </row>
    <row r="15" spans="1:5" s="108" customFormat="1" ht="135" x14ac:dyDescent="0.25">
      <c r="A15" s="111" t="s">
        <v>30</v>
      </c>
      <c r="B15" s="110" t="s">
        <v>130</v>
      </c>
      <c r="C15" s="110" t="s">
        <v>32</v>
      </c>
      <c r="D15" s="110" t="s">
        <v>129</v>
      </c>
      <c r="E15" s="110" t="s">
        <v>34</v>
      </c>
    </row>
    <row r="16" spans="1:5" s="108" customFormat="1" x14ac:dyDescent="0.25">
      <c r="A16" s="113" t="s">
        <v>35</v>
      </c>
      <c r="B16" s="112"/>
      <c r="C16" s="112"/>
      <c r="D16" s="112"/>
      <c r="E16" s="112"/>
    </row>
    <row r="17" spans="1:5" s="108" customFormat="1" x14ac:dyDescent="0.25">
      <c r="A17" s="94" t="s">
        <v>36</v>
      </c>
      <c r="B17" s="99" t="s">
        <v>37</v>
      </c>
      <c r="C17" s="99" t="s">
        <v>38</v>
      </c>
      <c r="D17" s="99">
        <v>0.13</v>
      </c>
      <c r="E17" s="99">
        <v>615.11</v>
      </c>
    </row>
    <row r="18" spans="1:5" s="108" customFormat="1" ht="28.5" x14ac:dyDescent="0.25">
      <c r="A18" s="113" t="s">
        <v>131</v>
      </c>
      <c r="B18" s="112"/>
      <c r="C18" s="112"/>
      <c r="D18" s="112"/>
      <c r="E18" s="112"/>
    </row>
    <row r="19" spans="1:5" s="108" customFormat="1" x14ac:dyDescent="0.25">
      <c r="A19" s="94" t="s">
        <v>190</v>
      </c>
      <c r="B19" s="99" t="s">
        <v>60</v>
      </c>
      <c r="C19" s="99" t="s">
        <v>62</v>
      </c>
      <c r="D19" s="99">
        <f>E19</f>
        <v>784</v>
      </c>
      <c r="E19" s="99">
        <v>784</v>
      </c>
    </row>
    <row r="20" spans="1:5" s="108" customFormat="1" ht="30" x14ac:dyDescent="0.25">
      <c r="A20" s="94" t="s">
        <v>191</v>
      </c>
      <c r="B20" s="99" t="s">
        <v>60</v>
      </c>
      <c r="C20" s="99" t="s">
        <v>40</v>
      </c>
      <c r="D20" s="99">
        <f t="shared" ref="D20:D23" si="0">E20</f>
        <v>549.19000000000005</v>
      </c>
      <c r="E20" s="99">
        <v>549.19000000000005</v>
      </c>
    </row>
    <row r="21" spans="1:5" s="108" customFormat="1" x14ac:dyDescent="0.25">
      <c r="A21" s="94" t="s">
        <v>192</v>
      </c>
      <c r="B21" s="99">
        <v>0.09</v>
      </c>
      <c r="C21" s="99" t="s">
        <v>41</v>
      </c>
      <c r="D21" s="99">
        <f>E21/B21</f>
        <v>855.55555555555554</v>
      </c>
      <c r="E21" s="99">
        <v>77</v>
      </c>
    </row>
    <row r="22" spans="1:5" s="108" customFormat="1" x14ac:dyDescent="0.25">
      <c r="A22" s="94" t="s">
        <v>134</v>
      </c>
      <c r="B22" s="99" t="s">
        <v>61</v>
      </c>
      <c r="C22" s="99" t="s">
        <v>62</v>
      </c>
      <c r="D22" s="99">
        <f t="shared" si="0"/>
        <v>26733.54</v>
      </c>
      <c r="E22" s="99">
        <v>26733.54</v>
      </c>
    </row>
    <row r="23" spans="1:5" s="108" customFormat="1" x14ac:dyDescent="0.25">
      <c r="A23" s="94" t="s">
        <v>135</v>
      </c>
      <c r="B23" s="99" t="s">
        <v>61</v>
      </c>
      <c r="C23" s="99" t="s">
        <v>62</v>
      </c>
      <c r="D23" s="99">
        <f t="shared" si="0"/>
        <v>662.18</v>
      </c>
      <c r="E23" s="99">
        <v>662.18</v>
      </c>
    </row>
    <row r="24" spans="1:5" s="108" customFormat="1" ht="28.5" x14ac:dyDescent="0.25">
      <c r="A24" s="113" t="s">
        <v>137</v>
      </c>
      <c r="B24" s="112"/>
      <c r="C24" s="112"/>
      <c r="D24" s="112"/>
      <c r="E24" s="112"/>
    </row>
    <row r="25" spans="1:5" s="108" customFormat="1" ht="30" x14ac:dyDescent="0.25">
      <c r="A25" s="94" t="s">
        <v>193</v>
      </c>
      <c r="B25" s="99">
        <v>1</v>
      </c>
      <c r="C25" s="99" t="s">
        <v>143</v>
      </c>
      <c r="D25" s="99">
        <f>E25/B25</f>
        <v>952.45</v>
      </c>
      <c r="E25" s="99">
        <v>952.45</v>
      </c>
    </row>
    <row r="26" spans="1:5" s="108" customFormat="1" ht="30" x14ac:dyDescent="0.25">
      <c r="A26" s="94" t="s">
        <v>194</v>
      </c>
      <c r="B26" s="99">
        <v>0.01</v>
      </c>
      <c r="C26" s="99" t="s">
        <v>107</v>
      </c>
      <c r="D26" s="99">
        <f t="shared" ref="D26:D54" si="1">E26/B26</f>
        <v>60403.999999999993</v>
      </c>
      <c r="E26" s="99">
        <v>604.04</v>
      </c>
    </row>
    <row r="27" spans="1:5" s="108" customFormat="1" x14ac:dyDescent="0.25">
      <c r="A27" s="94" t="s">
        <v>195</v>
      </c>
      <c r="B27" s="99">
        <v>1</v>
      </c>
      <c r="C27" s="99" t="s">
        <v>50</v>
      </c>
      <c r="D27" s="99">
        <f t="shared" si="1"/>
        <v>724.61</v>
      </c>
      <c r="E27" s="99">
        <v>724.61</v>
      </c>
    </row>
    <row r="28" spans="1:5" s="108" customFormat="1" ht="30" x14ac:dyDescent="0.25">
      <c r="A28" s="94" t="s">
        <v>196</v>
      </c>
      <c r="B28" s="99" t="s">
        <v>60</v>
      </c>
      <c r="C28" s="99" t="s">
        <v>51</v>
      </c>
      <c r="D28" s="99">
        <f>E28</f>
        <v>1004.78</v>
      </c>
      <c r="E28" s="99">
        <v>1004.78</v>
      </c>
    </row>
    <row r="29" spans="1:5" s="108" customFormat="1" ht="30" x14ac:dyDescent="0.25">
      <c r="A29" s="94" t="s">
        <v>197</v>
      </c>
      <c r="B29" s="99">
        <v>0.01</v>
      </c>
      <c r="C29" s="99" t="s">
        <v>107</v>
      </c>
      <c r="D29" s="99">
        <f t="shared" si="1"/>
        <v>30407</v>
      </c>
      <c r="E29" s="99">
        <v>304.07</v>
      </c>
    </row>
    <row r="30" spans="1:5" s="108" customFormat="1" x14ac:dyDescent="0.25">
      <c r="A30" s="94" t="s">
        <v>198</v>
      </c>
      <c r="B30" s="99">
        <v>1</v>
      </c>
      <c r="C30" s="99" t="s">
        <v>145</v>
      </c>
      <c r="D30" s="99">
        <f t="shared" si="1"/>
        <v>75.650000000000006</v>
      </c>
      <c r="E30" s="99">
        <v>75.650000000000006</v>
      </c>
    </row>
    <row r="31" spans="1:5" s="108" customFormat="1" x14ac:dyDescent="0.25">
      <c r="A31" s="94" t="s">
        <v>199</v>
      </c>
      <c r="B31" s="99">
        <v>2</v>
      </c>
      <c r="C31" s="99" t="s">
        <v>147</v>
      </c>
      <c r="D31" s="99">
        <f t="shared" si="1"/>
        <v>101.26</v>
      </c>
      <c r="E31" s="99">
        <v>202.52</v>
      </c>
    </row>
    <row r="32" spans="1:5" s="108" customFormat="1" x14ac:dyDescent="0.25">
      <c r="A32" s="94" t="s">
        <v>47</v>
      </c>
      <c r="B32" s="99">
        <v>1</v>
      </c>
      <c r="C32" s="99" t="s">
        <v>48</v>
      </c>
      <c r="D32" s="99">
        <f t="shared" si="1"/>
        <v>1012.36</v>
      </c>
      <c r="E32" s="99">
        <v>1012.36</v>
      </c>
    </row>
    <row r="33" spans="1:5" s="108" customFormat="1" x14ac:dyDescent="0.25">
      <c r="A33" s="94" t="s">
        <v>200</v>
      </c>
      <c r="B33" s="99">
        <v>0.17</v>
      </c>
      <c r="C33" s="99" t="s">
        <v>51</v>
      </c>
      <c r="D33" s="99">
        <f t="shared" si="1"/>
        <v>1813.705882352941</v>
      </c>
      <c r="E33" s="99">
        <v>308.33</v>
      </c>
    </row>
    <row r="34" spans="1:5" s="108" customFormat="1" ht="30" x14ac:dyDescent="0.25">
      <c r="A34" s="94" t="s">
        <v>201</v>
      </c>
      <c r="B34" s="99">
        <v>0.2</v>
      </c>
      <c r="C34" s="99" t="s">
        <v>51</v>
      </c>
      <c r="D34" s="99">
        <f t="shared" si="1"/>
        <v>4007.0499999999997</v>
      </c>
      <c r="E34" s="99">
        <v>801.41</v>
      </c>
    </row>
    <row r="35" spans="1:5" s="108" customFormat="1" ht="30" x14ac:dyDescent="0.25">
      <c r="A35" s="94" t="s">
        <v>202</v>
      </c>
      <c r="B35" s="99">
        <v>0.17</v>
      </c>
      <c r="C35" s="99" t="s">
        <v>51</v>
      </c>
      <c r="D35" s="99">
        <f t="shared" si="1"/>
        <v>2032.3529411764705</v>
      </c>
      <c r="E35" s="99">
        <v>345.5</v>
      </c>
    </row>
    <row r="36" spans="1:5" s="108" customFormat="1" x14ac:dyDescent="0.25">
      <c r="A36" s="94" t="s">
        <v>91</v>
      </c>
      <c r="B36" s="99">
        <v>0.03</v>
      </c>
      <c r="C36" s="99" t="s">
        <v>92</v>
      </c>
      <c r="D36" s="99">
        <f t="shared" si="1"/>
        <v>30412.333333333336</v>
      </c>
      <c r="E36" s="99">
        <v>912.37</v>
      </c>
    </row>
    <row r="37" spans="1:5" s="108" customFormat="1" ht="30" x14ac:dyDescent="0.25">
      <c r="A37" s="94" t="s">
        <v>52</v>
      </c>
      <c r="B37" s="99">
        <v>0.86099999999999999</v>
      </c>
      <c r="C37" s="99" t="s">
        <v>51</v>
      </c>
      <c r="D37" s="99">
        <f t="shared" si="1"/>
        <v>1900.9872241579558</v>
      </c>
      <c r="E37" s="99">
        <v>1636.75</v>
      </c>
    </row>
    <row r="38" spans="1:5" s="108" customFormat="1" ht="30" x14ac:dyDescent="0.25">
      <c r="A38" s="94" t="s">
        <v>203</v>
      </c>
      <c r="B38" s="99">
        <v>0.01</v>
      </c>
      <c r="C38" s="99" t="s">
        <v>107</v>
      </c>
      <c r="D38" s="99">
        <f t="shared" si="1"/>
        <v>30123</v>
      </c>
      <c r="E38" s="99">
        <v>301.23</v>
      </c>
    </row>
    <row r="39" spans="1:5" s="108" customFormat="1" x14ac:dyDescent="0.25">
      <c r="A39" s="94" t="s">
        <v>151</v>
      </c>
      <c r="B39" s="99">
        <v>0.06</v>
      </c>
      <c r="C39" s="99" t="s">
        <v>50</v>
      </c>
      <c r="D39" s="99">
        <f t="shared" si="1"/>
        <v>17292.666666666668</v>
      </c>
      <c r="E39" s="99">
        <v>1037.56</v>
      </c>
    </row>
    <row r="40" spans="1:5" s="108" customFormat="1" ht="30" x14ac:dyDescent="0.25">
      <c r="A40" s="94" t="s">
        <v>53</v>
      </c>
      <c r="B40" s="99">
        <v>4</v>
      </c>
      <c r="C40" s="99" t="s">
        <v>54</v>
      </c>
      <c r="D40" s="99">
        <f t="shared" si="1"/>
        <v>252.17250000000001</v>
      </c>
      <c r="E40" s="99">
        <v>1008.69</v>
      </c>
    </row>
    <row r="41" spans="1:5" s="108" customFormat="1" x14ac:dyDescent="0.25">
      <c r="A41" s="94" t="s">
        <v>204</v>
      </c>
      <c r="B41" s="99">
        <v>2</v>
      </c>
      <c r="C41" s="99" t="s">
        <v>147</v>
      </c>
      <c r="D41" s="99">
        <f t="shared" si="1"/>
        <v>81.314999999999998</v>
      </c>
      <c r="E41" s="99">
        <v>162.63</v>
      </c>
    </row>
    <row r="42" spans="1:5" s="108" customFormat="1" x14ac:dyDescent="0.25">
      <c r="A42" s="94" t="s">
        <v>153</v>
      </c>
      <c r="B42" s="99">
        <v>1</v>
      </c>
      <c r="C42" s="99" t="s">
        <v>41</v>
      </c>
      <c r="D42" s="99">
        <f t="shared" si="1"/>
        <v>4397.99</v>
      </c>
      <c r="E42" s="99">
        <v>4397.99</v>
      </c>
    </row>
    <row r="43" spans="1:5" s="108" customFormat="1" x14ac:dyDescent="0.25">
      <c r="A43" s="94" t="s">
        <v>154</v>
      </c>
      <c r="B43" s="99">
        <v>1</v>
      </c>
      <c r="C43" s="99" t="s">
        <v>48</v>
      </c>
      <c r="D43" s="99">
        <f>E43</f>
        <v>4407.03</v>
      </c>
      <c r="E43" s="99">
        <v>4407.03</v>
      </c>
    </row>
    <row r="44" spans="1:5" s="108" customFormat="1" ht="30" x14ac:dyDescent="0.25">
      <c r="A44" s="94" t="s">
        <v>95</v>
      </c>
      <c r="B44" s="99">
        <v>1</v>
      </c>
      <c r="C44" s="99" t="s">
        <v>56</v>
      </c>
      <c r="D44" s="99">
        <f t="shared" si="1"/>
        <v>868.12</v>
      </c>
      <c r="E44" s="99">
        <v>868.12</v>
      </c>
    </row>
    <row r="45" spans="1:5" s="108" customFormat="1" ht="30" x14ac:dyDescent="0.25">
      <c r="A45" s="94" t="s">
        <v>155</v>
      </c>
      <c r="B45" s="99">
        <v>0.01</v>
      </c>
      <c r="C45" s="99" t="s">
        <v>56</v>
      </c>
      <c r="D45" s="99">
        <f t="shared" si="1"/>
        <v>30424</v>
      </c>
      <c r="E45" s="99">
        <v>304.24</v>
      </c>
    </row>
    <row r="46" spans="1:5" s="108" customFormat="1" x14ac:dyDescent="0.25">
      <c r="A46" s="94" t="s">
        <v>55</v>
      </c>
      <c r="B46" s="99">
        <v>32</v>
      </c>
      <c r="C46" s="99" t="s">
        <v>56</v>
      </c>
      <c r="D46" s="99">
        <f t="shared" si="1"/>
        <v>299.67937499999999</v>
      </c>
      <c r="E46" s="99">
        <v>9589.74</v>
      </c>
    </row>
    <row r="47" spans="1:5" s="108" customFormat="1" ht="28.5" x14ac:dyDescent="0.25">
      <c r="A47" s="113" t="s">
        <v>156</v>
      </c>
      <c r="B47" s="112"/>
      <c r="C47" s="112"/>
      <c r="D47" s="99"/>
      <c r="E47" s="112"/>
    </row>
    <row r="48" spans="1:5" s="108" customFormat="1" x14ac:dyDescent="0.25">
      <c r="A48" s="94" t="s">
        <v>205</v>
      </c>
      <c r="B48" s="99">
        <v>0.01</v>
      </c>
      <c r="C48" s="99" t="s">
        <v>107</v>
      </c>
      <c r="D48" s="99">
        <f t="shared" si="1"/>
        <v>34929</v>
      </c>
      <c r="E48" s="99">
        <v>349.29</v>
      </c>
    </row>
    <row r="49" spans="1:7" s="108" customFormat="1" ht="30" x14ac:dyDescent="0.25">
      <c r="A49" s="94" t="s">
        <v>206</v>
      </c>
      <c r="B49" s="99">
        <v>0.01</v>
      </c>
      <c r="C49" s="99" t="s">
        <v>107</v>
      </c>
      <c r="D49" s="99">
        <f t="shared" si="1"/>
        <v>40059</v>
      </c>
      <c r="E49" s="99">
        <v>400.59</v>
      </c>
    </row>
    <row r="50" spans="1:7" s="108" customFormat="1" x14ac:dyDescent="0.25">
      <c r="A50" s="94" t="s">
        <v>207</v>
      </c>
      <c r="B50" s="99">
        <v>1.4999999999999999E-2</v>
      </c>
      <c r="C50" s="99" t="s">
        <v>40</v>
      </c>
      <c r="D50" s="99">
        <f t="shared" si="1"/>
        <v>8532</v>
      </c>
      <c r="E50" s="99">
        <v>127.98</v>
      </c>
    </row>
    <row r="51" spans="1:7" s="108" customFormat="1" ht="30" x14ac:dyDescent="0.25">
      <c r="A51" s="94" t="s">
        <v>196</v>
      </c>
      <c r="B51" s="99" t="s">
        <v>60</v>
      </c>
      <c r="C51" s="99" t="s">
        <v>51</v>
      </c>
      <c r="D51" s="99">
        <f>E51</f>
        <v>850.35</v>
      </c>
      <c r="E51" s="99">
        <v>850.35</v>
      </c>
    </row>
    <row r="52" spans="1:7" s="108" customFormat="1" ht="30" x14ac:dyDescent="0.25">
      <c r="A52" s="94" t="s">
        <v>208</v>
      </c>
      <c r="B52" s="99">
        <v>1.4999999999999999E-2</v>
      </c>
      <c r="C52" s="99" t="s">
        <v>40</v>
      </c>
      <c r="D52" s="99">
        <f t="shared" si="1"/>
        <v>115369.33333333333</v>
      </c>
      <c r="E52" s="99">
        <v>1730.54</v>
      </c>
    </row>
    <row r="53" spans="1:7" s="108" customFormat="1" ht="30" x14ac:dyDescent="0.25">
      <c r="A53" s="94" t="s">
        <v>160</v>
      </c>
      <c r="B53" s="99">
        <v>0.36</v>
      </c>
      <c r="C53" s="99" t="s">
        <v>51</v>
      </c>
      <c r="D53" s="99">
        <f t="shared" si="1"/>
        <v>2021.4166666666667</v>
      </c>
      <c r="E53" s="99">
        <v>727.71</v>
      </c>
    </row>
    <row r="54" spans="1:7" s="108" customFormat="1" ht="30" x14ac:dyDescent="0.25">
      <c r="A54" s="94" t="s">
        <v>59</v>
      </c>
      <c r="B54" s="99">
        <v>0.36</v>
      </c>
      <c r="C54" s="99" t="s">
        <v>51</v>
      </c>
      <c r="D54" s="99">
        <f t="shared" si="1"/>
        <v>2007.5833333333335</v>
      </c>
      <c r="E54" s="99">
        <v>722.73</v>
      </c>
    </row>
    <row r="55" spans="1:7" s="108" customFormat="1" ht="28.5" x14ac:dyDescent="0.25">
      <c r="A55" s="113" t="s">
        <v>44</v>
      </c>
      <c r="B55" s="112"/>
      <c r="C55" s="112"/>
      <c r="D55" s="112"/>
      <c r="E55" s="112"/>
    </row>
    <row r="56" spans="1:7" s="108" customFormat="1" ht="30" x14ac:dyDescent="0.25">
      <c r="A56" s="94" t="s">
        <v>45</v>
      </c>
      <c r="B56" s="99" t="s">
        <v>178</v>
      </c>
      <c r="C56" s="99" t="s">
        <v>38</v>
      </c>
      <c r="D56" s="99">
        <f>E56</f>
        <v>1588.95</v>
      </c>
      <c r="E56" s="99">
        <v>1588.95</v>
      </c>
    </row>
    <row r="57" spans="1:7" s="108" customFormat="1" x14ac:dyDescent="0.25">
      <c r="A57" s="113" t="s">
        <v>167</v>
      </c>
      <c r="B57" s="112"/>
      <c r="C57" s="112"/>
      <c r="D57" s="99"/>
      <c r="E57" s="112"/>
    </row>
    <row r="58" spans="1:7" s="108" customFormat="1" x14ac:dyDescent="0.25">
      <c r="A58" s="94" t="s">
        <v>169</v>
      </c>
      <c r="B58" s="99" t="s">
        <v>178</v>
      </c>
      <c r="C58" s="99" t="s">
        <v>38</v>
      </c>
      <c r="D58" s="99">
        <f t="shared" ref="D58:D61" si="2">E58</f>
        <v>5400</v>
      </c>
      <c r="E58" s="99">
        <v>5400</v>
      </c>
    </row>
    <row r="59" spans="1:7" s="108" customFormat="1" ht="42.75" x14ac:dyDescent="0.25">
      <c r="A59" s="113" t="s">
        <v>209</v>
      </c>
      <c r="B59" s="112"/>
      <c r="C59" s="112"/>
      <c r="D59" s="99"/>
      <c r="E59" s="112"/>
    </row>
    <row r="60" spans="1:7" s="108" customFormat="1" x14ac:dyDescent="0.25">
      <c r="A60" s="94" t="s">
        <v>171</v>
      </c>
      <c r="B60" s="99" t="s">
        <v>60</v>
      </c>
      <c r="C60" s="99" t="s">
        <v>38</v>
      </c>
      <c r="D60" s="99">
        <f t="shared" si="2"/>
        <v>205.47</v>
      </c>
      <c r="E60" s="99">
        <v>205.47</v>
      </c>
    </row>
    <row r="61" spans="1:7" s="108" customFormat="1" ht="30" x14ac:dyDescent="0.25">
      <c r="A61" s="94" t="s">
        <v>210</v>
      </c>
      <c r="B61" s="99" t="s">
        <v>60</v>
      </c>
      <c r="C61" s="99" t="s">
        <v>38</v>
      </c>
      <c r="D61" s="99">
        <f t="shared" si="2"/>
        <v>94.63</v>
      </c>
      <c r="E61" s="99">
        <v>94.63</v>
      </c>
    </row>
    <row r="62" spans="1:7" s="40" customFormat="1" ht="14.25" x14ac:dyDescent="0.2">
      <c r="A62" s="61" t="s">
        <v>67</v>
      </c>
      <c r="B62" s="63"/>
      <c r="C62" s="63"/>
      <c r="D62" s="64"/>
      <c r="E62" s="64"/>
      <c r="G62" s="41"/>
    </row>
    <row r="63" spans="1:7" s="1" customFormat="1" x14ac:dyDescent="0.25">
      <c r="A63" s="62" t="s">
        <v>68</v>
      </c>
      <c r="B63" s="65" t="s">
        <v>37</v>
      </c>
      <c r="C63" s="65" t="s">
        <v>38</v>
      </c>
      <c r="D63" s="66">
        <f>E63</f>
        <v>7258.1330000000016</v>
      </c>
      <c r="E63" s="66">
        <f>SUM(E16:E61)*10%</f>
        <v>7258.1330000000016</v>
      </c>
      <c r="G63" s="42"/>
    </row>
    <row r="64" spans="1:7" s="108" customFormat="1" x14ac:dyDescent="0.25">
      <c r="A64" s="101" t="s">
        <v>69</v>
      </c>
      <c r="B64" s="99"/>
      <c r="C64" s="99"/>
      <c r="D64" s="99"/>
      <c r="E64" s="102">
        <f>SUM(E16:E63)</f>
        <v>79839.463000000018</v>
      </c>
    </row>
    <row r="65" spans="1:5" s="108" customFormat="1" x14ac:dyDescent="0.25">
      <c r="A65" s="173"/>
      <c r="B65" s="173"/>
      <c r="C65" s="173"/>
      <c r="D65" s="173"/>
      <c r="E65" s="173"/>
    </row>
    <row r="66" spans="1:5" s="108" customFormat="1" x14ac:dyDescent="0.25">
      <c r="A66" s="173"/>
      <c r="B66" s="173"/>
      <c r="C66" s="173"/>
      <c r="D66" s="173"/>
      <c r="E66" s="173"/>
    </row>
    <row r="67" spans="1:5" s="108" customFormat="1" ht="39.75" customHeight="1" x14ac:dyDescent="0.25">
      <c r="A67" s="174" t="s">
        <v>211</v>
      </c>
      <c r="B67" s="174"/>
      <c r="C67" s="174"/>
      <c r="D67" s="174"/>
      <c r="E67" s="174"/>
    </row>
    <row r="68" spans="1:5" s="108" customFormat="1" ht="27.75" customHeight="1" x14ac:dyDescent="0.25">
      <c r="A68" s="174" t="s">
        <v>172</v>
      </c>
      <c r="B68" s="174"/>
      <c r="C68" s="174"/>
      <c r="D68" s="174"/>
      <c r="E68" s="174"/>
    </row>
    <row r="69" spans="1:5" s="108" customFormat="1" ht="24" customHeight="1" x14ac:dyDescent="0.25">
      <c r="A69" s="174" t="s">
        <v>173</v>
      </c>
      <c r="B69" s="174"/>
      <c r="C69" s="174"/>
      <c r="D69" s="174"/>
      <c r="E69" s="174"/>
    </row>
    <row r="70" spans="1:5" s="108" customFormat="1" ht="30.75" customHeight="1" x14ac:dyDescent="0.25">
      <c r="A70" s="174" t="s">
        <v>174</v>
      </c>
      <c r="B70" s="174"/>
      <c r="C70" s="174"/>
      <c r="D70" s="174"/>
      <c r="E70" s="174"/>
    </row>
    <row r="71" spans="1:5" s="108" customFormat="1" x14ac:dyDescent="0.25">
      <c r="A71" s="173"/>
      <c r="B71" s="173"/>
      <c r="C71" s="173"/>
      <c r="D71" s="173"/>
      <c r="E71" s="173"/>
    </row>
    <row r="72" spans="1:5" s="108" customFormat="1" ht="24.75" customHeight="1" x14ac:dyDescent="0.25">
      <c r="B72" s="174"/>
      <c r="C72" s="174"/>
      <c r="D72" s="174"/>
      <c r="E72" s="174"/>
    </row>
    <row r="73" spans="1:5" s="108" customFormat="1" ht="18.75" customHeight="1" x14ac:dyDescent="0.25">
      <c r="A73" s="173" t="s">
        <v>175</v>
      </c>
      <c r="B73" s="173"/>
      <c r="C73" s="173"/>
      <c r="D73" s="173"/>
      <c r="E73" s="173"/>
    </row>
    <row r="74" spans="1:5" s="108" customFormat="1" ht="15.75" customHeight="1" x14ac:dyDescent="0.25">
      <c r="A74" s="173" t="s">
        <v>212</v>
      </c>
      <c r="B74" s="173"/>
      <c r="C74" s="173"/>
      <c r="D74" s="173"/>
      <c r="E74" s="173"/>
    </row>
    <row r="75" spans="1:5" s="108" customFormat="1" ht="10.5" customHeight="1" x14ac:dyDescent="0.25">
      <c r="B75" s="173"/>
      <c r="C75" s="173"/>
      <c r="D75" s="173" t="s">
        <v>78</v>
      </c>
      <c r="E75" s="173"/>
    </row>
    <row r="76" spans="1:5" s="108" customFormat="1" x14ac:dyDescent="0.25">
      <c r="A76" s="173"/>
      <c r="B76" s="173"/>
      <c r="C76" s="173"/>
      <c r="D76" s="173"/>
      <c r="E76" s="173"/>
    </row>
    <row r="77" spans="1:5" s="108" customFormat="1" x14ac:dyDescent="0.25">
      <c r="A77" s="173" t="s">
        <v>176</v>
      </c>
      <c r="B77" s="173"/>
      <c r="C77" s="173"/>
      <c r="D77" s="173"/>
      <c r="E77" s="173"/>
    </row>
    <row r="78" spans="1:5" s="108" customFormat="1" ht="10.5" customHeight="1" x14ac:dyDescent="0.25">
      <c r="B78" s="173"/>
      <c r="C78" s="173"/>
      <c r="D78" s="173" t="s">
        <v>78</v>
      </c>
      <c r="E78" s="173"/>
    </row>
    <row r="79" spans="1:5" s="108" customFormat="1" ht="11.25" customHeight="1" x14ac:dyDescent="0.25">
      <c r="A79" s="173"/>
      <c r="B79" s="173"/>
      <c r="C79" s="173"/>
      <c r="D79" s="173"/>
      <c r="E79" s="173"/>
    </row>
  </sheetData>
  <mergeCells count="31">
    <mergeCell ref="A1:E1"/>
    <mergeCell ref="A2:E2"/>
    <mergeCell ref="B3:E3"/>
    <mergeCell ref="A79:E79"/>
    <mergeCell ref="A5:E5"/>
    <mergeCell ref="A71:E71"/>
    <mergeCell ref="B72:E72"/>
    <mergeCell ref="A73:E73"/>
    <mergeCell ref="A74:E74"/>
    <mergeCell ref="B75:C75"/>
    <mergeCell ref="D75:E75"/>
    <mergeCell ref="A65:E65"/>
    <mergeCell ref="A66:E66"/>
    <mergeCell ref="A67:E67"/>
    <mergeCell ref="A68:E68"/>
    <mergeCell ref="A69:E69"/>
    <mergeCell ref="A10:E10"/>
    <mergeCell ref="A11:E11"/>
    <mergeCell ref="A4:E4"/>
    <mergeCell ref="A76:E76"/>
    <mergeCell ref="A6:D6"/>
    <mergeCell ref="A7:E7"/>
    <mergeCell ref="A8:E8"/>
    <mergeCell ref="A9:E9"/>
    <mergeCell ref="A77:E77"/>
    <mergeCell ref="B78:C78"/>
    <mergeCell ref="D78:E78"/>
    <mergeCell ref="A12:E12"/>
    <mergeCell ref="A13:E13"/>
    <mergeCell ref="A14:E14"/>
    <mergeCell ref="A70:E70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workbookViewId="0">
      <selection activeCell="G23" sqref="G23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1" t="s">
        <v>213</v>
      </c>
      <c r="B1" s="151"/>
      <c r="C1" s="151"/>
      <c r="D1" s="151"/>
      <c r="E1" s="151"/>
      <c r="F1" s="15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214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2" t="s">
        <v>1</v>
      </c>
      <c r="B5" s="152"/>
      <c r="C5" s="152"/>
      <c r="D5" s="152"/>
      <c r="E5" s="152"/>
      <c r="F5" s="15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104">
        <v>394.3</v>
      </c>
      <c r="E6" s="76" t="s">
        <v>4</v>
      </c>
      <c r="F6" s="79">
        <v>396.8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3"/>
      <c r="R6" s="154"/>
      <c r="S6" s="14"/>
    </row>
    <row r="7" spans="1:19" s="17" customFormat="1" ht="32.25" customHeight="1" x14ac:dyDescent="0.25">
      <c r="A7" s="76" t="s">
        <v>5</v>
      </c>
      <c r="B7" s="77">
        <v>1</v>
      </c>
      <c r="C7" s="76" t="s">
        <v>6</v>
      </c>
      <c r="D7" s="104">
        <v>0</v>
      </c>
      <c r="E7" s="76" t="s">
        <v>7</v>
      </c>
      <c r="F7" s="79">
        <v>270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3"/>
      <c r="R7" s="155"/>
      <c r="S7" s="16"/>
    </row>
    <row r="8" spans="1:19" s="17" customFormat="1" ht="44.25" customHeight="1" x14ac:dyDescent="0.25">
      <c r="A8" s="115" t="s">
        <v>8</v>
      </c>
      <c r="B8" s="77">
        <v>8</v>
      </c>
      <c r="C8" s="76" t="s">
        <v>9</v>
      </c>
      <c r="D8" s="79">
        <v>28</v>
      </c>
      <c r="E8" s="76" t="s">
        <v>10</v>
      </c>
      <c r="F8" s="79">
        <v>62.6</v>
      </c>
      <c r="G8" s="6"/>
      <c r="H8" s="8"/>
      <c r="I8" s="9"/>
      <c r="J8" s="10"/>
      <c r="K8" s="114"/>
      <c r="L8" s="12"/>
      <c r="M8" s="12"/>
      <c r="N8" s="12"/>
      <c r="O8" s="12"/>
      <c r="P8" s="13"/>
      <c r="Q8" s="153"/>
      <c r="R8" s="154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14"/>
      <c r="L9" s="12"/>
      <c r="M9" s="12"/>
      <c r="N9" s="12"/>
      <c r="O9" s="12"/>
      <c r="P9" s="6"/>
      <c r="Q9" s="114"/>
      <c r="R9" s="115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11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6" t="s">
        <v>11</v>
      </c>
      <c r="B11" s="157"/>
      <c r="C11" s="157"/>
      <c r="D11" s="157"/>
      <c r="E11" s="158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81" customFormat="1" ht="30" customHeight="1" x14ac:dyDescent="0.25">
      <c r="A12" s="159" t="s">
        <v>185</v>
      </c>
      <c r="B12" s="160"/>
      <c r="C12" s="160"/>
      <c r="D12" s="160"/>
      <c r="E12" s="161"/>
      <c r="F12" s="83">
        <v>-95649.128000000012</v>
      </c>
      <c r="G12" s="118"/>
    </row>
    <row r="13" spans="1:19" s="81" customFormat="1" ht="30" customHeight="1" x14ac:dyDescent="0.25">
      <c r="A13" s="159" t="s">
        <v>13</v>
      </c>
      <c r="B13" s="160"/>
      <c r="C13" s="160"/>
      <c r="D13" s="160"/>
      <c r="E13" s="161"/>
      <c r="F13" s="83">
        <v>17689.699999999983</v>
      </c>
    </row>
    <row r="14" spans="1:19" s="81" customFormat="1" ht="30" customHeight="1" x14ac:dyDescent="0.25">
      <c r="A14" s="159" t="s">
        <v>14</v>
      </c>
      <c r="B14" s="160"/>
      <c r="C14" s="160"/>
      <c r="D14" s="160"/>
      <c r="E14" s="161"/>
      <c r="F14" s="84">
        <f>SUM(F15:F17)</f>
        <v>72144.039999999994</v>
      </c>
    </row>
    <row r="15" spans="1:19" s="27" customFormat="1" ht="28.5" customHeight="1" x14ac:dyDescent="0.25">
      <c r="A15" s="148" t="s">
        <v>15</v>
      </c>
      <c r="B15" s="149"/>
      <c r="C15" s="149"/>
      <c r="D15" s="149"/>
      <c r="E15" s="150"/>
      <c r="F15" s="85">
        <v>70974.039999999994</v>
      </c>
    </row>
    <row r="16" spans="1:19" s="27" customFormat="1" ht="24.75" hidden="1" customHeight="1" x14ac:dyDescent="0.25">
      <c r="A16" s="148" t="s">
        <v>16</v>
      </c>
      <c r="B16" s="149"/>
      <c r="C16" s="149"/>
      <c r="D16" s="149"/>
      <c r="E16" s="150"/>
      <c r="F16" s="85"/>
    </row>
    <row r="17" spans="1:19" s="27" customFormat="1" ht="30" customHeight="1" x14ac:dyDescent="0.25">
      <c r="A17" s="148" t="s">
        <v>17</v>
      </c>
      <c r="B17" s="149"/>
      <c r="C17" s="149"/>
      <c r="D17" s="149"/>
      <c r="E17" s="150"/>
      <c r="F17" s="85">
        <v>1170</v>
      </c>
    </row>
    <row r="18" spans="1:19" s="81" customFormat="1" ht="30" customHeight="1" x14ac:dyDescent="0.25">
      <c r="A18" s="159" t="s">
        <v>18</v>
      </c>
      <c r="B18" s="160"/>
      <c r="C18" s="160"/>
      <c r="D18" s="160"/>
      <c r="E18" s="161"/>
      <c r="F18" s="84">
        <f>SUM(F19:F21)</f>
        <v>71541.53</v>
      </c>
    </row>
    <row r="19" spans="1:19" s="27" customFormat="1" ht="32.25" customHeight="1" x14ac:dyDescent="0.25">
      <c r="A19" s="148" t="s">
        <v>15</v>
      </c>
      <c r="B19" s="149"/>
      <c r="C19" s="149"/>
      <c r="D19" s="149"/>
      <c r="E19" s="150"/>
      <c r="F19" s="85">
        <v>70551.53</v>
      </c>
    </row>
    <row r="20" spans="1:19" s="27" customFormat="1" ht="32.25" hidden="1" customHeight="1" x14ac:dyDescent="0.25">
      <c r="A20" s="148" t="s">
        <v>16</v>
      </c>
      <c r="B20" s="149"/>
      <c r="C20" s="149"/>
      <c r="D20" s="149"/>
      <c r="E20" s="150"/>
      <c r="F20" s="85"/>
    </row>
    <row r="21" spans="1:19" s="30" customFormat="1" ht="32.25" customHeight="1" x14ac:dyDescent="0.2">
      <c r="A21" s="148" t="s">
        <v>17</v>
      </c>
      <c r="B21" s="149"/>
      <c r="C21" s="149"/>
      <c r="D21" s="149"/>
      <c r="E21" s="150"/>
      <c r="F21" s="85">
        <v>990</v>
      </c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82" customFormat="1" ht="30" customHeight="1" x14ac:dyDescent="0.25">
      <c r="A22" s="159" t="s">
        <v>19</v>
      </c>
      <c r="B22" s="160"/>
      <c r="C22" s="160"/>
      <c r="D22" s="160"/>
      <c r="E22" s="161"/>
      <c r="F22" s="84">
        <f>F12+F18</f>
        <v>-24107.598000000013</v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</row>
    <row r="23" spans="1:19" s="82" customFormat="1" ht="30" customHeight="1" x14ac:dyDescent="0.25">
      <c r="A23" s="159" t="s">
        <v>20</v>
      </c>
      <c r="B23" s="160"/>
      <c r="C23" s="160"/>
      <c r="D23" s="160"/>
      <c r="E23" s="161"/>
      <c r="F23" s="84">
        <f>акт21!E64</f>
        <v>83074.90399999998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</row>
    <row r="24" spans="1:19" s="82" customFormat="1" ht="30" customHeight="1" x14ac:dyDescent="0.25">
      <c r="A24" s="159" t="s">
        <v>186</v>
      </c>
      <c r="B24" s="160"/>
      <c r="C24" s="160"/>
      <c r="D24" s="160"/>
      <c r="E24" s="161"/>
      <c r="F24" s="84">
        <f>F22-F23</f>
        <v>-107182.50199999999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</row>
    <row r="25" spans="1:19" s="82" customFormat="1" ht="30" customHeight="1" x14ac:dyDescent="0.25">
      <c r="A25" s="159" t="s">
        <v>21</v>
      </c>
      <c r="B25" s="160"/>
      <c r="C25" s="160"/>
      <c r="D25" s="160"/>
      <c r="E25" s="161"/>
      <c r="F25" s="83">
        <f>F13+F14-F18</f>
        <v>18292.209999999977</v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62" t="s">
        <v>22</v>
      </c>
      <c r="B27" s="162"/>
      <c r="C27" s="162"/>
      <c r="D27" s="162"/>
    </row>
    <row r="28" spans="1:19" s="1" customFormat="1" ht="21.75" hidden="1" customHeight="1" x14ac:dyDescent="0.25">
      <c r="A28" s="163" t="s">
        <v>237</v>
      </c>
      <c r="B28" s="163"/>
      <c r="C28" s="163"/>
      <c r="D28" s="163"/>
    </row>
    <row r="29" spans="1:19" s="1" customFormat="1" ht="22.5" customHeight="1" x14ac:dyDescent="0.25">
      <c r="A29" s="162" t="s">
        <v>24</v>
      </c>
      <c r="B29" s="162"/>
      <c r="C29" s="162"/>
      <c r="D29" s="162"/>
    </row>
    <row r="30" spans="1:19" s="1" customFormat="1" ht="22.5" customHeight="1" x14ac:dyDescent="0.25">
      <c r="A30" s="162" t="s">
        <v>25</v>
      </c>
      <c r="B30" s="162"/>
      <c r="C30" s="162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topLeftCell="A51" workbookViewId="0">
      <selection activeCell="A65" sqref="A65:E65"/>
    </sheetView>
  </sheetViews>
  <sheetFormatPr defaultColWidth="8.140625" defaultRowHeight="15" x14ac:dyDescent="0.25"/>
  <cols>
    <col min="1" max="1" width="64.5703125" style="117" customWidth="1"/>
    <col min="2" max="5" width="15.7109375" style="117" customWidth="1"/>
    <col min="6" max="6" width="8.42578125" style="117" bestFit="1" customWidth="1"/>
    <col min="7" max="255" width="8.140625" style="117"/>
    <col min="256" max="256" width="8.7109375" style="117" customWidth="1"/>
    <col min="257" max="257" width="31.5703125" style="117" customWidth="1"/>
    <col min="258" max="258" width="13.85546875" style="117" customWidth="1"/>
    <col min="259" max="259" width="19.140625" style="117" customWidth="1"/>
    <col min="260" max="260" width="17.5703125" style="117" customWidth="1"/>
    <col min="261" max="261" width="14.7109375" style="117" customWidth="1"/>
    <col min="262" max="511" width="8.140625" style="117"/>
    <col min="512" max="512" width="8.7109375" style="117" customWidth="1"/>
    <col min="513" max="513" width="31.5703125" style="117" customWidth="1"/>
    <col min="514" max="514" width="13.85546875" style="117" customWidth="1"/>
    <col min="515" max="515" width="19.140625" style="117" customWidth="1"/>
    <col min="516" max="516" width="17.5703125" style="117" customWidth="1"/>
    <col min="517" max="517" width="14.7109375" style="117" customWidth="1"/>
    <col min="518" max="767" width="8.140625" style="117"/>
    <col min="768" max="768" width="8.7109375" style="117" customWidth="1"/>
    <col min="769" max="769" width="31.5703125" style="117" customWidth="1"/>
    <col min="770" max="770" width="13.85546875" style="117" customWidth="1"/>
    <col min="771" max="771" width="19.140625" style="117" customWidth="1"/>
    <col min="772" max="772" width="17.5703125" style="117" customWidth="1"/>
    <col min="773" max="773" width="14.7109375" style="117" customWidth="1"/>
    <col min="774" max="1023" width="8.140625" style="117"/>
    <col min="1024" max="1024" width="8.7109375" style="117" customWidth="1"/>
    <col min="1025" max="1025" width="31.5703125" style="117" customWidth="1"/>
    <col min="1026" max="1026" width="13.85546875" style="117" customWidth="1"/>
    <col min="1027" max="1027" width="19.140625" style="117" customWidth="1"/>
    <col min="1028" max="1028" width="17.5703125" style="117" customWidth="1"/>
    <col min="1029" max="1029" width="14.7109375" style="117" customWidth="1"/>
    <col min="1030" max="1279" width="8.140625" style="117"/>
    <col min="1280" max="1280" width="8.7109375" style="117" customWidth="1"/>
    <col min="1281" max="1281" width="31.5703125" style="117" customWidth="1"/>
    <col min="1282" max="1282" width="13.85546875" style="117" customWidth="1"/>
    <col min="1283" max="1283" width="19.140625" style="117" customWidth="1"/>
    <col min="1284" max="1284" width="17.5703125" style="117" customWidth="1"/>
    <col min="1285" max="1285" width="14.7109375" style="117" customWidth="1"/>
    <col min="1286" max="1535" width="8.140625" style="117"/>
    <col min="1536" max="1536" width="8.7109375" style="117" customWidth="1"/>
    <col min="1537" max="1537" width="31.5703125" style="117" customWidth="1"/>
    <col min="1538" max="1538" width="13.85546875" style="117" customWidth="1"/>
    <col min="1539" max="1539" width="19.140625" style="117" customWidth="1"/>
    <col min="1540" max="1540" width="17.5703125" style="117" customWidth="1"/>
    <col min="1541" max="1541" width="14.7109375" style="117" customWidth="1"/>
    <col min="1542" max="1791" width="8.140625" style="117"/>
    <col min="1792" max="1792" width="8.7109375" style="117" customWidth="1"/>
    <col min="1793" max="1793" width="31.5703125" style="117" customWidth="1"/>
    <col min="1794" max="1794" width="13.85546875" style="117" customWidth="1"/>
    <col min="1795" max="1795" width="19.140625" style="117" customWidth="1"/>
    <col min="1796" max="1796" width="17.5703125" style="117" customWidth="1"/>
    <col min="1797" max="1797" width="14.7109375" style="117" customWidth="1"/>
    <col min="1798" max="2047" width="8.140625" style="117"/>
    <col min="2048" max="2048" width="8.7109375" style="117" customWidth="1"/>
    <col min="2049" max="2049" width="31.5703125" style="117" customWidth="1"/>
    <col min="2050" max="2050" width="13.85546875" style="117" customWidth="1"/>
    <col min="2051" max="2051" width="19.140625" style="117" customWidth="1"/>
    <col min="2052" max="2052" width="17.5703125" style="117" customWidth="1"/>
    <col min="2053" max="2053" width="14.7109375" style="117" customWidth="1"/>
    <col min="2054" max="2303" width="8.140625" style="117"/>
    <col min="2304" max="2304" width="8.7109375" style="117" customWidth="1"/>
    <col min="2305" max="2305" width="31.5703125" style="117" customWidth="1"/>
    <col min="2306" max="2306" width="13.85546875" style="117" customWidth="1"/>
    <col min="2307" max="2307" width="19.140625" style="117" customWidth="1"/>
    <col min="2308" max="2308" width="17.5703125" style="117" customWidth="1"/>
    <col min="2309" max="2309" width="14.7109375" style="117" customWidth="1"/>
    <col min="2310" max="2559" width="8.140625" style="117"/>
    <col min="2560" max="2560" width="8.7109375" style="117" customWidth="1"/>
    <col min="2561" max="2561" width="31.5703125" style="117" customWidth="1"/>
    <col min="2562" max="2562" width="13.85546875" style="117" customWidth="1"/>
    <col min="2563" max="2563" width="19.140625" style="117" customWidth="1"/>
    <col min="2564" max="2564" width="17.5703125" style="117" customWidth="1"/>
    <col min="2565" max="2565" width="14.7109375" style="117" customWidth="1"/>
    <col min="2566" max="2815" width="8.140625" style="117"/>
    <col min="2816" max="2816" width="8.7109375" style="117" customWidth="1"/>
    <col min="2817" max="2817" width="31.5703125" style="117" customWidth="1"/>
    <col min="2818" max="2818" width="13.85546875" style="117" customWidth="1"/>
    <col min="2819" max="2819" width="19.140625" style="117" customWidth="1"/>
    <col min="2820" max="2820" width="17.5703125" style="117" customWidth="1"/>
    <col min="2821" max="2821" width="14.7109375" style="117" customWidth="1"/>
    <col min="2822" max="3071" width="8.140625" style="117"/>
    <col min="3072" max="3072" width="8.7109375" style="117" customWidth="1"/>
    <col min="3073" max="3073" width="31.5703125" style="117" customWidth="1"/>
    <col min="3074" max="3074" width="13.85546875" style="117" customWidth="1"/>
    <col min="3075" max="3075" width="19.140625" style="117" customWidth="1"/>
    <col min="3076" max="3076" width="17.5703125" style="117" customWidth="1"/>
    <col min="3077" max="3077" width="14.7109375" style="117" customWidth="1"/>
    <col min="3078" max="3327" width="8.140625" style="117"/>
    <col min="3328" max="3328" width="8.7109375" style="117" customWidth="1"/>
    <col min="3329" max="3329" width="31.5703125" style="117" customWidth="1"/>
    <col min="3330" max="3330" width="13.85546875" style="117" customWidth="1"/>
    <col min="3331" max="3331" width="19.140625" style="117" customWidth="1"/>
    <col min="3332" max="3332" width="17.5703125" style="117" customWidth="1"/>
    <col min="3333" max="3333" width="14.7109375" style="117" customWidth="1"/>
    <col min="3334" max="3583" width="8.140625" style="117"/>
    <col min="3584" max="3584" width="8.7109375" style="117" customWidth="1"/>
    <col min="3585" max="3585" width="31.5703125" style="117" customWidth="1"/>
    <col min="3586" max="3586" width="13.85546875" style="117" customWidth="1"/>
    <col min="3587" max="3587" width="19.140625" style="117" customWidth="1"/>
    <col min="3588" max="3588" width="17.5703125" style="117" customWidth="1"/>
    <col min="3589" max="3589" width="14.7109375" style="117" customWidth="1"/>
    <col min="3590" max="3839" width="8.140625" style="117"/>
    <col min="3840" max="3840" width="8.7109375" style="117" customWidth="1"/>
    <col min="3841" max="3841" width="31.5703125" style="117" customWidth="1"/>
    <col min="3842" max="3842" width="13.85546875" style="117" customWidth="1"/>
    <col min="3843" max="3843" width="19.140625" style="117" customWidth="1"/>
    <col min="3844" max="3844" width="17.5703125" style="117" customWidth="1"/>
    <col min="3845" max="3845" width="14.7109375" style="117" customWidth="1"/>
    <col min="3846" max="4095" width="8.140625" style="117"/>
    <col min="4096" max="4096" width="8.7109375" style="117" customWidth="1"/>
    <col min="4097" max="4097" width="31.5703125" style="117" customWidth="1"/>
    <col min="4098" max="4098" width="13.85546875" style="117" customWidth="1"/>
    <col min="4099" max="4099" width="19.140625" style="117" customWidth="1"/>
    <col min="4100" max="4100" width="17.5703125" style="117" customWidth="1"/>
    <col min="4101" max="4101" width="14.7109375" style="117" customWidth="1"/>
    <col min="4102" max="4351" width="8.140625" style="117"/>
    <col min="4352" max="4352" width="8.7109375" style="117" customWidth="1"/>
    <col min="4353" max="4353" width="31.5703125" style="117" customWidth="1"/>
    <col min="4354" max="4354" width="13.85546875" style="117" customWidth="1"/>
    <col min="4355" max="4355" width="19.140625" style="117" customWidth="1"/>
    <col min="4356" max="4356" width="17.5703125" style="117" customWidth="1"/>
    <col min="4357" max="4357" width="14.7109375" style="117" customWidth="1"/>
    <col min="4358" max="4607" width="8.140625" style="117"/>
    <col min="4608" max="4608" width="8.7109375" style="117" customWidth="1"/>
    <col min="4609" max="4609" width="31.5703125" style="117" customWidth="1"/>
    <col min="4610" max="4610" width="13.85546875" style="117" customWidth="1"/>
    <col min="4611" max="4611" width="19.140625" style="117" customWidth="1"/>
    <col min="4612" max="4612" width="17.5703125" style="117" customWidth="1"/>
    <col min="4613" max="4613" width="14.7109375" style="117" customWidth="1"/>
    <col min="4614" max="4863" width="8.140625" style="117"/>
    <col min="4864" max="4864" width="8.7109375" style="117" customWidth="1"/>
    <col min="4865" max="4865" width="31.5703125" style="117" customWidth="1"/>
    <col min="4866" max="4866" width="13.85546875" style="117" customWidth="1"/>
    <col min="4867" max="4867" width="19.140625" style="117" customWidth="1"/>
    <col min="4868" max="4868" width="17.5703125" style="117" customWidth="1"/>
    <col min="4869" max="4869" width="14.7109375" style="117" customWidth="1"/>
    <col min="4870" max="5119" width="8.140625" style="117"/>
    <col min="5120" max="5120" width="8.7109375" style="117" customWidth="1"/>
    <col min="5121" max="5121" width="31.5703125" style="117" customWidth="1"/>
    <col min="5122" max="5122" width="13.85546875" style="117" customWidth="1"/>
    <col min="5123" max="5123" width="19.140625" style="117" customWidth="1"/>
    <col min="5124" max="5124" width="17.5703125" style="117" customWidth="1"/>
    <col min="5125" max="5125" width="14.7109375" style="117" customWidth="1"/>
    <col min="5126" max="5375" width="8.140625" style="117"/>
    <col min="5376" max="5376" width="8.7109375" style="117" customWidth="1"/>
    <col min="5377" max="5377" width="31.5703125" style="117" customWidth="1"/>
    <col min="5378" max="5378" width="13.85546875" style="117" customWidth="1"/>
    <col min="5379" max="5379" width="19.140625" style="117" customWidth="1"/>
    <col min="5380" max="5380" width="17.5703125" style="117" customWidth="1"/>
    <col min="5381" max="5381" width="14.7109375" style="117" customWidth="1"/>
    <col min="5382" max="5631" width="8.140625" style="117"/>
    <col min="5632" max="5632" width="8.7109375" style="117" customWidth="1"/>
    <col min="5633" max="5633" width="31.5703125" style="117" customWidth="1"/>
    <col min="5634" max="5634" width="13.85546875" style="117" customWidth="1"/>
    <col min="5635" max="5635" width="19.140625" style="117" customWidth="1"/>
    <col min="5636" max="5636" width="17.5703125" style="117" customWidth="1"/>
    <col min="5637" max="5637" width="14.7109375" style="117" customWidth="1"/>
    <col min="5638" max="5887" width="8.140625" style="117"/>
    <col min="5888" max="5888" width="8.7109375" style="117" customWidth="1"/>
    <col min="5889" max="5889" width="31.5703125" style="117" customWidth="1"/>
    <col min="5890" max="5890" width="13.85546875" style="117" customWidth="1"/>
    <col min="5891" max="5891" width="19.140625" style="117" customWidth="1"/>
    <col min="5892" max="5892" width="17.5703125" style="117" customWidth="1"/>
    <col min="5893" max="5893" width="14.7109375" style="117" customWidth="1"/>
    <col min="5894" max="6143" width="8.140625" style="117"/>
    <col min="6144" max="6144" width="8.7109375" style="117" customWidth="1"/>
    <col min="6145" max="6145" width="31.5703125" style="117" customWidth="1"/>
    <col min="6146" max="6146" width="13.85546875" style="117" customWidth="1"/>
    <col min="6147" max="6147" width="19.140625" style="117" customWidth="1"/>
    <col min="6148" max="6148" width="17.5703125" style="117" customWidth="1"/>
    <col min="6149" max="6149" width="14.7109375" style="117" customWidth="1"/>
    <col min="6150" max="6399" width="8.140625" style="117"/>
    <col min="6400" max="6400" width="8.7109375" style="117" customWidth="1"/>
    <col min="6401" max="6401" width="31.5703125" style="117" customWidth="1"/>
    <col min="6402" max="6402" width="13.85546875" style="117" customWidth="1"/>
    <col min="6403" max="6403" width="19.140625" style="117" customWidth="1"/>
    <col min="6404" max="6404" width="17.5703125" style="117" customWidth="1"/>
    <col min="6405" max="6405" width="14.7109375" style="117" customWidth="1"/>
    <col min="6406" max="6655" width="8.140625" style="117"/>
    <col min="6656" max="6656" width="8.7109375" style="117" customWidth="1"/>
    <col min="6657" max="6657" width="31.5703125" style="117" customWidth="1"/>
    <col min="6658" max="6658" width="13.85546875" style="117" customWidth="1"/>
    <col min="6659" max="6659" width="19.140625" style="117" customWidth="1"/>
    <col min="6660" max="6660" width="17.5703125" style="117" customWidth="1"/>
    <col min="6661" max="6661" width="14.7109375" style="117" customWidth="1"/>
    <col min="6662" max="6911" width="8.140625" style="117"/>
    <col min="6912" max="6912" width="8.7109375" style="117" customWidth="1"/>
    <col min="6913" max="6913" width="31.5703125" style="117" customWidth="1"/>
    <col min="6914" max="6914" width="13.85546875" style="117" customWidth="1"/>
    <col min="6915" max="6915" width="19.140625" style="117" customWidth="1"/>
    <col min="6916" max="6916" width="17.5703125" style="117" customWidth="1"/>
    <col min="6917" max="6917" width="14.7109375" style="117" customWidth="1"/>
    <col min="6918" max="7167" width="8.140625" style="117"/>
    <col min="7168" max="7168" width="8.7109375" style="117" customWidth="1"/>
    <col min="7169" max="7169" width="31.5703125" style="117" customWidth="1"/>
    <col min="7170" max="7170" width="13.85546875" style="117" customWidth="1"/>
    <col min="7171" max="7171" width="19.140625" style="117" customWidth="1"/>
    <col min="7172" max="7172" width="17.5703125" style="117" customWidth="1"/>
    <col min="7173" max="7173" width="14.7109375" style="117" customWidth="1"/>
    <col min="7174" max="7423" width="8.140625" style="117"/>
    <col min="7424" max="7424" width="8.7109375" style="117" customWidth="1"/>
    <col min="7425" max="7425" width="31.5703125" style="117" customWidth="1"/>
    <col min="7426" max="7426" width="13.85546875" style="117" customWidth="1"/>
    <col min="7427" max="7427" width="19.140625" style="117" customWidth="1"/>
    <col min="7428" max="7428" width="17.5703125" style="117" customWidth="1"/>
    <col min="7429" max="7429" width="14.7109375" style="117" customWidth="1"/>
    <col min="7430" max="7679" width="8.140625" style="117"/>
    <col min="7680" max="7680" width="8.7109375" style="117" customWidth="1"/>
    <col min="7681" max="7681" width="31.5703125" style="117" customWidth="1"/>
    <col min="7682" max="7682" width="13.85546875" style="117" customWidth="1"/>
    <col min="7683" max="7683" width="19.140625" style="117" customWidth="1"/>
    <col min="7684" max="7684" width="17.5703125" style="117" customWidth="1"/>
    <col min="7685" max="7685" width="14.7109375" style="117" customWidth="1"/>
    <col min="7686" max="7935" width="8.140625" style="117"/>
    <col min="7936" max="7936" width="8.7109375" style="117" customWidth="1"/>
    <col min="7937" max="7937" width="31.5703125" style="117" customWidth="1"/>
    <col min="7938" max="7938" width="13.85546875" style="117" customWidth="1"/>
    <col min="7939" max="7939" width="19.140625" style="117" customWidth="1"/>
    <col min="7940" max="7940" width="17.5703125" style="117" customWidth="1"/>
    <col min="7941" max="7941" width="14.7109375" style="117" customWidth="1"/>
    <col min="7942" max="8191" width="8.140625" style="117"/>
    <col min="8192" max="8192" width="8.7109375" style="117" customWidth="1"/>
    <col min="8193" max="8193" width="31.5703125" style="117" customWidth="1"/>
    <col min="8194" max="8194" width="13.85546875" style="117" customWidth="1"/>
    <col min="8195" max="8195" width="19.140625" style="117" customWidth="1"/>
    <col min="8196" max="8196" width="17.5703125" style="117" customWidth="1"/>
    <col min="8197" max="8197" width="14.7109375" style="117" customWidth="1"/>
    <col min="8198" max="8447" width="8.140625" style="117"/>
    <col min="8448" max="8448" width="8.7109375" style="117" customWidth="1"/>
    <col min="8449" max="8449" width="31.5703125" style="117" customWidth="1"/>
    <col min="8450" max="8450" width="13.85546875" style="117" customWidth="1"/>
    <col min="8451" max="8451" width="19.140625" style="117" customWidth="1"/>
    <col min="8452" max="8452" width="17.5703125" style="117" customWidth="1"/>
    <col min="8453" max="8453" width="14.7109375" style="117" customWidth="1"/>
    <col min="8454" max="8703" width="8.140625" style="117"/>
    <col min="8704" max="8704" width="8.7109375" style="117" customWidth="1"/>
    <col min="8705" max="8705" width="31.5703125" style="117" customWidth="1"/>
    <col min="8706" max="8706" width="13.85546875" style="117" customWidth="1"/>
    <col min="8707" max="8707" width="19.140625" style="117" customWidth="1"/>
    <col min="8708" max="8708" width="17.5703125" style="117" customWidth="1"/>
    <col min="8709" max="8709" width="14.7109375" style="117" customWidth="1"/>
    <col min="8710" max="8959" width="8.140625" style="117"/>
    <col min="8960" max="8960" width="8.7109375" style="117" customWidth="1"/>
    <col min="8961" max="8961" width="31.5703125" style="117" customWidth="1"/>
    <col min="8962" max="8962" width="13.85546875" style="117" customWidth="1"/>
    <col min="8963" max="8963" width="19.140625" style="117" customWidth="1"/>
    <col min="8964" max="8964" width="17.5703125" style="117" customWidth="1"/>
    <col min="8965" max="8965" width="14.7109375" style="117" customWidth="1"/>
    <col min="8966" max="9215" width="8.140625" style="117"/>
    <col min="9216" max="9216" width="8.7109375" style="117" customWidth="1"/>
    <col min="9217" max="9217" width="31.5703125" style="117" customWidth="1"/>
    <col min="9218" max="9218" width="13.85546875" style="117" customWidth="1"/>
    <col min="9219" max="9219" width="19.140625" style="117" customWidth="1"/>
    <col min="9220" max="9220" width="17.5703125" style="117" customWidth="1"/>
    <col min="9221" max="9221" width="14.7109375" style="117" customWidth="1"/>
    <col min="9222" max="9471" width="8.140625" style="117"/>
    <col min="9472" max="9472" width="8.7109375" style="117" customWidth="1"/>
    <col min="9473" max="9473" width="31.5703125" style="117" customWidth="1"/>
    <col min="9474" max="9474" width="13.85546875" style="117" customWidth="1"/>
    <col min="9475" max="9475" width="19.140625" style="117" customWidth="1"/>
    <col min="9476" max="9476" width="17.5703125" style="117" customWidth="1"/>
    <col min="9477" max="9477" width="14.7109375" style="117" customWidth="1"/>
    <col min="9478" max="9727" width="8.140625" style="117"/>
    <col min="9728" max="9728" width="8.7109375" style="117" customWidth="1"/>
    <col min="9729" max="9729" width="31.5703125" style="117" customWidth="1"/>
    <col min="9730" max="9730" width="13.85546875" style="117" customWidth="1"/>
    <col min="9731" max="9731" width="19.140625" style="117" customWidth="1"/>
    <col min="9732" max="9732" width="17.5703125" style="117" customWidth="1"/>
    <col min="9733" max="9733" width="14.7109375" style="117" customWidth="1"/>
    <col min="9734" max="9983" width="8.140625" style="117"/>
    <col min="9984" max="9984" width="8.7109375" style="117" customWidth="1"/>
    <col min="9985" max="9985" width="31.5703125" style="117" customWidth="1"/>
    <col min="9986" max="9986" width="13.85546875" style="117" customWidth="1"/>
    <col min="9987" max="9987" width="19.140625" style="117" customWidth="1"/>
    <col min="9988" max="9988" width="17.5703125" style="117" customWidth="1"/>
    <col min="9989" max="9989" width="14.7109375" style="117" customWidth="1"/>
    <col min="9990" max="10239" width="8.140625" style="117"/>
    <col min="10240" max="10240" width="8.7109375" style="117" customWidth="1"/>
    <col min="10241" max="10241" width="31.5703125" style="117" customWidth="1"/>
    <col min="10242" max="10242" width="13.85546875" style="117" customWidth="1"/>
    <col min="10243" max="10243" width="19.140625" style="117" customWidth="1"/>
    <col min="10244" max="10244" width="17.5703125" style="117" customWidth="1"/>
    <col min="10245" max="10245" width="14.7109375" style="117" customWidth="1"/>
    <col min="10246" max="10495" width="8.140625" style="117"/>
    <col min="10496" max="10496" width="8.7109375" style="117" customWidth="1"/>
    <col min="10497" max="10497" width="31.5703125" style="117" customWidth="1"/>
    <col min="10498" max="10498" width="13.85546875" style="117" customWidth="1"/>
    <col min="10499" max="10499" width="19.140625" style="117" customWidth="1"/>
    <col min="10500" max="10500" width="17.5703125" style="117" customWidth="1"/>
    <col min="10501" max="10501" width="14.7109375" style="117" customWidth="1"/>
    <col min="10502" max="10751" width="8.140625" style="117"/>
    <col min="10752" max="10752" width="8.7109375" style="117" customWidth="1"/>
    <col min="10753" max="10753" width="31.5703125" style="117" customWidth="1"/>
    <col min="10754" max="10754" width="13.85546875" style="117" customWidth="1"/>
    <col min="10755" max="10755" width="19.140625" style="117" customWidth="1"/>
    <col min="10756" max="10756" width="17.5703125" style="117" customWidth="1"/>
    <col min="10757" max="10757" width="14.7109375" style="117" customWidth="1"/>
    <col min="10758" max="11007" width="8.140625" style="117"/>
    <col min="11008" max="11008" width="8.7109375" style="117" customWidth="1"/>
    <col min="11009" max="11009" width="31.5703125" style="117" customWidth="1"/>
    <col min="11010" max="11010" width="13.85546875" style="117" customWidth="1"/>
    <col min="11011" max="11011" width="19.140625" style="117" customWidth="1"/>
    <col min="11012" max="11012" width="17.5703125" style="117" customWidth="1"/>
    <col min="11013" max="11013" width="14.7109375" style="117" customWidth="1"/>
    <col min="11014" max="11263" width="8.140625" style="117"/>
    <col min="11264" max="11264" width="8.7109375" style="117" customWidth="1"/>
    <col min="11265" max="11265" width="31.5703125" style="117" customWidth="1"/>
    <col min="11266" max="11266" width="13.85546875" style="117" customWidth="1"/>
    <col min="11267" max="11267" width="19.140625" style="117" customWidth="1"/>
    <col min="11268" max="11268" width="17.5703125" style="117" customWidth="1"/>
    <col min="11269" max="11269" width="14.7109375" style="117" customWidth="1"/>
    <col min="11270" max="11519" width="8.140625" style="117"/>
    <col min="11520" max="11520" width="8.7109375" style="117" customWidth="1"/>
    <col min="11521" max="11521" width="31.5703125" style="117" customWidth="1"/>
    <col min="11522" max="11522" width="13.85546875" style="117" customWidth="1"/>
    <col min="11523" max="11523" width="19.140625" style="117" customWidth="1"/>
    <col min="11524" max="11524" width="17.5703125" style="117" customWidth="1"/>
    <col min="11525" max="11525" width="14.7109375" style="117" customWidth="1"/>
    <col min="11526" max="11775" width="8.140625" style="117"/>
    <col min="11776" max="11776" width="8.7109375" style="117" customWidth="1"/>
    <col min="11777" max="11777" width="31.5703125" style="117" customWidth="1"/>
    <col min="11778" max="11778" width="13.85546875" style="117" customWidth="1"/>
    <col min="11779" max="11779" width="19.140625" style="117" customWidth="1"/>
    <col min="11780" max="11780" width="17.5703125" style="117" customWidth="1"/>
    <col min="11781" max="11781" width="14.7109375" style="117" customWidth="1"/>
    <col min="11782" max="12031" width="8.140625" style="117"/>
    <col min="12032" max="12032" width="8.7109375" style="117" customWidth="1"/>
    <col min="12033" max="12033" width="31.5703125" style="117" customWidth="1"/>
    <col min="12034" max="12034" width="13.85546875" style="117" customWidth="1"/>
    <col min="12035" max="12035" width="19.140625" style="117" customWidth="1"/>
    <col min="12036" max="12036" width="17.5703125" style="117" customWidth="1"/>
    <col min="12037" max="12037" width="14.7109375" style="117" customWidth="1"/>
    <col min="12038" max="12287" width="8.140625" style="117"/>
    <col min="12288" max="12288" width="8.7109375" style="117" customWidth="1"/>
    <col min="12289" max="12289" width="31.5703125" style="117" customWidth="1"/>
    <col min="12290" max="12290" width="13.85546875" style="117" customWidth="1"/>
    <col min="12291" max="12291" width="19.140625" style="117" customWidth="1"/>
    <col min="12292" max="12292" width="17.5703125" style="117" customWidth="1"/>
    <col min="12293" max="12293" width="14.7109375" style="117" customWidth="1"/>
    <col min="12294" max="12543" width="8.140625" style="117"/>
    <col min="12544" max="12544" width="8.7109375" style="117" customWidth="1"/>
    <col min="12545" max="12545" width="31.5703125" style="117" customWidth="1"/>
    <col min="12546" max="12546" width="13.85546875" style="117" customWidth="1"/>
    <col min="12547" max="12547" width="19.140625" style="117" customWidth="1"/>
    <col min="12548" max="12548" width="17.5703125" style="117" customWidth="1"/>
    <col min="12549" max="12549" width="14.7109375" style="117" customWidth="1"/>
    <col min="12550" max="12799" width="8.140625" style="117"/>
    <col min="12800" max="12800" width="8.7109375" style="117" customWidth="1"/>
    <col min="12801" max="12801" width="31.5703125" style="117" customWidth="1"/>
    <col min="12802" max="12802" width="13.85546875" style="117" customWidth="1"/>
    <col min="12803" max="12803" width="19.140625" style="117" customWidth="1"/>
    <col min="12804" max="12804" width="17.5703125" style="117" customWidth="1"/>
    <col min="12805" max="12805" width="14.7109375" style="117" customWidth="1"/>
    <col min="12806" max="13055" width="8.140625" style="117"/>
    <col min="13056" max="13056" width="8.7109375" style="117" customWidth="1"/>
    <col min="13057" max="13057" width="31.5703125" style="117" customWidth="1"/>
    <col min="13058" max="13058" width="13.85546875" style="117" customWidth="1"/>
    <col min="13059" max="13059" width="19.140625" style="117" customWidth="1"/>
    <col min="13060" max="13060" width="17.5703125" style="117" customWidth="1"/>
    <col min="13061" max="13061" width="14.7109375" style="117" customWidth="1"/>
    <col min="13062" max="13311" width="8.140625" style="117"/>
    <col min="13312" max="13312" width="8.7109375" style="117" customWidth="1"/>
    <col min="13313" max="13313" width="31.5703125" style="117" customWidth="1"/>
    <col min="13314" max="13314" width="13.85546875" style="117" customWidth="1"/>
    <col min="13315" max="13315" width="19.140625" style="117" customWidth="1"/>
    <col min="13316" max="13316" width="17.5703125" style="117" customWidth="1"/>
    <col min="13317" max="13317" width="14.7109375" style="117" customWidth="1"/>
    <col min="13318" max="13567" width="8.140625" style="117"/>
    <col min="13568" max="13568" width="8.7109375" style="117" customWidth="1"/>
    <col min="13569" max="13569" width="31.5703125" style="117" customWidth="1"/>
    <col min="13570" max="13570" width="13.85546875" style="117" customWidth="1"/>
    <col min="13571" max="13571" width="19.140625" style="117" customWidth="1"/>
    <col min="13572" max="13572" width="17.5703125" style="117" customWidth="1"/>
    <col min="13573" max="13573" width="14.7109375" style="117" customWidth="1"/>
    <col min="13574" max="13823" width="8.140625" style="117"/>
    <col min="13824" max="13824" width="8.7109375" style="117" customWidth="1"/>
    <col min="13825" max="13825" width="31.5703125" style="117" customWidth="1"/>
    <col min="13826" max="13826" width="13.85546875" style="117" customWidth="1"/>
    <col min="13827" max="13827" width="19.140625" style="117" customWidth="1"/>
    <col min="13828" max="13828" width="17.5703125" style="117" customWidth="1"/>
    <col min="13829" max="13829" width="14.7109375" style="117" customWidth="1"/>
    <col min="13830" max="14079" width="8.140625" style="117"/>
    <col min="14080" max="14080" width="8.7109375" style="117" customWidth="1"/>
    <col min="14081" max="14081" width="31.5703125" style="117" customWidth="1"/>
    <col min="14082" max="14082" width="13.85546875" style="117" customWidth="1"/>
    <col min="14083" max="14083" width="19.140625" style="117" customWidth="1"/>
    <col min="14084" max="14084" width="17.5703125" style="117" customWidth="1"/>
    <col min="14085" max="14085" width="14.7109375" style="117" customWidth="1"/>
    <col min="14086" max="14335" width="8.140625" style="117"/>
    <col min="14336" max="14336" width="8.7109375" style="117" customWidth="1"/>
    <col min="14337" max="14337" width="31.5703125" style="117" customWidth="1"/>
    <col min="14338" max="14338" width="13.85546875" style="117" customWidth="1"/>
    <col min="14339" max="14339" width="19.140625" style="117" customWidth="1"/>
    <col min="14340" max="14340" width="17.5703125" style="117" customWidth="1"/>
    <col min="14341" max="14341" width="14.7109375" style="117" customWidth="1"/>
    <col min="14342" max="14591" width="8.140625" style="117"/>
    <col min="14592" max="14592" width="8.7109375" style="117" customWidth="1"/>
    <col min="14593" max="14593" width="31.5703125" style="117" customWidth="1"/>
    <col min="14594" max="14594" width="13.85546875" style="117" customWidth="1"/>
    <col min="14595" max="14595" width="19.140625" style="117" customWidth="1"/>
    <col min="14596" max="14596" width="17.5703125" style="117" customWidth="1"/>
    <col min="14597" max="14597" width="14.7109375" style="117" customWidth="1"/>
    <col min="14598" max="14847" width="8.140625" style="117"/>
    <col min="14848" max="14848" width="8.7109375" style="117" customWidth="1"/>
    <col min="14849" max="14849" width="31.5703125" style="117" customWidth="1"/>
    <col min="14850" max="14850" width="13.85546875" style="117" customWidth="1"/>
    <col min="14851" max="14851" width="19.140625" style="117" customWidth="1"/>
    <col min="14852" max="14852" width="17.5703125" style="117" customWidth="1"/>
    <col min="14853" max="14853" width="14.7109375" style="117" customWidth="1"/>
    <col min="14854" max="15103" width="8.140625" style="117"/>
    <col min="15104" max="15104" width="8.7109375" style="117" customWidth="1"/>
    <col min="15105" max="15105" width="31.5703125" style="117" customWidth="1"/>
    <col min="15106" max="15106" width="13.85546875" style="117" customWidth="1"/>
    <col min="15107" max="15107" width="19.140625" style="117" customWidth="1"/>
    <col min="15108" max="15108" width="17.5703125" style="117" customWidth="1"/>
    <col min="15109" max="15109" width="14.7109375" style="117" customWidth="1"/>
    <col min="15110" max="15359" width="8.140625" style="117"/>
    <col min="15360" max="15360" width="8.7109375" style="117" customWidth="1"/>
    <col min="15361" max="15361" width="31.5703125" style="117" customWidth="1"/>
    <col min="15362" max="15362" width="13.85546875" style="117" customWidth="1"/>
    <col min="15363" max="15363" width="19.140625" style="117" customWidth="1"/>
    <col min="15364" max="15364" width="17.5703125" style="117" customWidth="1"/>
    <col min="15365" max="15365" width="14.7109375" style="117" customWidth="1"/>
    <col min="15366" max="15615" width="8.140625" style="117"/>
    <col min="15616" max="15616" width="8.7109375" style="117" customWidth="1"/>
    <col min="15617" max="15617" width="31.5703125" style="117" customWidth="1"/>
    <col min="15618" max="15618" width="13.85546875" style="117" customWidth="1"/>
    <col min="15619" max="15619" width="19.140625" style="117" customWidth="1"/>
    <col min="15620" max="15620" width="17.5703125" style="117" customWidth="1"/>
    <col min="15621" max="15621" width="14.7109375" style="117" customWidth="1"/>
    <col min="15622" max="15871" width="8.140625" style="117"/>
    <col min="15872" max="15872" width="8.7109375" style="117" customWidth="1"/>
    <col min="15873" max="15873" width="31.5703125" style="117" customWidth="1"/>
    <col min="15874" max="15874" width="13.85546875" style="117" customWidth="1"/>
    <col min="15875" max="15875" width="19.140625" style="117" customWidth="1"/>
    <col min="15876" max="15876" width="17.5703125" style="117" customWidth="1"/>
    <col min="15877" max="15877" width="14.7109375" style="117" customWidth="1"/>
    <col min="15878" max="16127" width="8.140625" style="117"/>
    <col min="16128" max="16128" width="8.7109375" style="117" customWidth="1"/>
    <col min="16129" max="16129" width="31.5703125" style="117" customWidth="1"/>
    <col min="16130" max="16130" width="13.85546875" style="117" customWidth="1"/>
    <col min="16131" max="16131" width="19.140625" style="117" customWidth="1"/>
    <col min="16132" max="16132" width="17.5703125" style="117" customWidth="1"/>
    <col min="16133" max="16133" width="14.7109375" style="117" customWidth="1"/>
    <col min="16134" max="16384" width="8.140625" style="117"/>
  </cols>
  <sheetData>
    <row r="1" spans="1:5" ht="23.25" hidden="1" customHeight="1" x14ac:dyDescent="0.25">
      <c r="A1" s="173"/>
      <c r="B1" s="173"/>
      <c r="C1" s="173"/>
      <c r="D1" s="173"/>
      <c r="E1" s="173"/>
    </row>
    <row r="2" spans="1:5" hidden="1" x14ac:dyDescent="0.25">
      <c r="A2" s="173" t="s">
        <v>119</v>
      </c>
      <c r="B2" s="173"/>
      <c r="C2" s="173"/>
      <c r="D2" s="173"/>
      <c r="E2" s="173"/>
    </row>
    <row r="3" spans="1:5" ht="15.75" customHeight="1" x14ac:dyDescent="0.25">
      <c r="A3" s="175" t="s">
        <v>177</v>
      </c>
      <c r="B3" s="175"/>
      <c r="C3" s="175"/>
      <c r="D3" s="175"/>
      <c r="E3" s="175"/>
    </row>
    <row r="4" spans="1:5" x14ac:dyDescent="0.25">
      <c r="A4" s="175" t="s">
        <v>120</v>
      </c>
      <c r="B4" s="175"/>
      <c r="C4" s="175"/>
      <c r="D4" s="175"/>
      <c r="E4" s="175"/>
    </row>
    <row r="5" spans="1:5" x14ac:dyDescent="0.25">
      <c r="A5" s="175" t="s">
        <v>121</v>
      </c>
      <c r="B5" s="175"/>
      <c r="C5" s="175"/>
      <c r="D5" s="175"/>
      <c r="E5" s="175"/>
    </row>
    <row r="6" spans="1:5" ht="26.25" customHeight="1" x14ac:dyDescent="0.25">
      <c r="A6" s="173" t="s">
        <v>122</v>
      </c>
      <c r="B6" s="173"/>
      <c r="C6" s="173"/>
      <c r="D6" s="173"/>
      <c r="E6" s="117" t="s">
        <v>215</v>
      </c>
    </row>
    <row r="7" spans="1:5" x14ac:dyDescent="0.25">
      <c r="A7" s="173"/>
      <c r="B7" s="173"/>
      <c r="C7" s="173"/>
      <c r="D7" s="173"/>
      <c r="E7" s="173"/>
    </row>
    <row r="8" spans="1:5" ht="28.5" customHeight="1" x14ac:dyDescent="0.25">
      <c r="A8" s="174" t="s">
        <v>180</v>
      </c>
      <c r="B8" s="174"/>
      <c r="C8" s="174"/>
      <c r="D8" s="174"/>
      <c r="E8" s="174"/>
    </row>
    <row r="9" spans="1:5" ht="29.25" customHeight="1" x14ac:dyDescent="0.25">
      <c r="A9" s="174" t="s">
        <v>124</v>
      </c>
      <c r="B9" s="174"/>
      <c r="C9" s="174"/>
      <c r="D9" s="174"/>
      <c r="E9" s="174"/>
    </row>
    <row r="10" spans="1:5" ht="30" customHeight="1" x14ac:dyDescent="0.25">
      <c r="A10" s="174" t="s">
        <v>125</v>
      </c>
      <c r="B10" s="174"/>
      <c r="C10" s="174"/>
      <c r="D10" s="174"/>
      <c r="E10" s="174"/>
    </row>
    <row r="11" spans="1:5" ht="30" customHeight="1" x14ac:dyDescent="0.25">
      <c r="A11" s="174" t="s">
        <v>126</v>
      </c>
      <c r="B11" s="174"/>
      <c r="C11" s="174"/>
      <c r="D11" s="174"/>
      <c r="E11" s="174"/>
    </row>
    <row r="12" spans="1:5" ht="29.25" customHeight="1" x14ac:dyDescent="0.25">
      <c r="A12" s="174" t="s">
        <v>127</v>
      </c>
      <c r="B12" s="174"/>
      <c r="C12" s="174"/>
      <c r="D12" s="174"/>
      <c r="E12" s="174"/>
    </row>
    <row r="13" spans="1:5" ht="28.5" customHeight="1" x14ac:dyDescent="0.25">
      <c r="A13" s="174" t="s">
        <v>128</v>
      </c>
      <c r="B13" s="174"/>
      <c r="C13" s="174"/>
      <c r="D13" s="174"/>
      <c r="E13" s="174"/>
    </row>
    <row r="14" spans="1:5" ht="15.75" customHeight="1" thickBot="1" x14ac:dyDescent="0.3">
      <c r="A14" s="173"/>
      <c r="B14" s="173"/>
      <c r="C14" s="173"/>
      <c r="D14" s="173"/>
      <c r="E14" s="173"/>
    </row>
    <row r="15" spans="1:5" ht="120.75" thickBot="1" x14ac:dyDescent="0.3">
      <c r="A15" s="121" t="s">
        <v>30</v>
      </c>
      <c r="B15" s="119" t="s">
        <v>130</v>
      </c>
      <c r="C15" s="119" t="s">
        <v>32</v>
      </c>
      <c r="D15" s="119" t="s">
        <v>129</v>
      </c>
      <c r="E15" s="119" t="s">
        <v>34</v>
      </c>
    </row>
    <row r="16" spans="1:5" x14ac:dyDescent="0.25">
      <c r="A16" s="184" t="s">
        <v>35</v>
      </c>
      <c r="B16" s="185"/>
      <c r="C16" s="185"/>
      <c r="D16" s="185"/>
      <c r="E16" s="122"/>
    </row>
    <row r="17" spans="1:5" ht="15" customHeight="1" x14ac:dyDescent="0.25">
      <c r="A17" s="139" t="s">
        <v>36</v>
      </c>
      <c r="B17" s="140" t="s">
        <v>37</v>
      </c>
      <c r="C17" s="141" t="s">
        <v>38</v>
      </c>
      <c r="D17" s="142">
        <v>0.14000000000000001</v>
      </c>
      <c r="E17" s="143">
        <v>662.42</v>
      </c>
    </row>
    <row r="18" spans="1:5" ht="15" customHeight="1" x14ac:dyDescent="0.25">
      <c r="A18" s="176" t="s">
        <v>131</v>
      </c>
      <c r="B18" s="177"/>
      <c r="C18" s="177"/>
      <c r="D18" s="178"/>
      <c r="E18" s="144"/>
    </row>
    <row r="19" spans="1:5" ht="15" customHeight="1" x14ac:dyDescent="0.25">
      <c r="A19" s="139" t="s">
        <v>134</v>
      </c>
      <c r="B19" s="140" t="s">
        <v>61</v>
      </c>
      <c r="C19" s="141" t="s">
        <v>62</v>
      </c>
      <c r="D19" s="142">
        <f>E19</f>
        <v>26733.599999999999</v>
      </c>
      <c r="E19" s="143">
        <v>26733.599999999999</v>
      </c>
    </row>
    <row r="20" spans="1:5" ht="15.75" customHeight="1" x14ac:dyDescent="0.25">
      <c r="A20" s="139" t="s">
        <v>232</v>
      </c>
      <c r="B20" s="140" t="s">
        <v>60</v>
      </c>
      <c r="C20" s="141" t="s">
        <v>41</v>
      </c>
      <c r="D20" s="142">
        <f>E20</f>
        <v>1072.44</v>
      </c>
      <c r="E20" s="143">
        <v>1072.44</v>
      </c>
    </row>
    <row r="21" spans="1:5" ht="15" customHeight="1" x14ac:dyDescent="0.25">
      <c r="A21" s="176" t="s">
        <v>137</v>
      </c>
      <c r="B21" s="177"/>
      <c r="C21" s="177"/>
      <c r="D21" s="178"/>
      <c r="E21" s="144"/>
    </row>
    <row r="22" spans="1:5" x14ac:dyDescent="0.25">
      <c r="A22" s="139" t="s">
        <v>216</v>
      </c>
      <c r="B22" s="145">
        <v>1</v>
      </c>
      <c r="C22" s="141" t="s">
        <v>41</v>
      </c>
      <c r="D22" s="142">
        <f>E22/B22</f>
        <v>382.93</v>
      </c>
      <c r="E22" s="143">
        <v>382.93</v>
      </c>
    </row>
    <row r="23" spans="1:5" x14ac:dyDescent="0.25">
      <c r="A23" s="139" t="s">
        <v>217</v>
      </c>
      <c r="B23" s="146">
        <v>1E-3</v>
      </c>
      <c r="C23" s="141" t="s">
        <v>218</v>
      </c>
      <c r="D23" s="142">
        <f t="shared" ref="D23:D39" si="0">E23/B23</f>
        <v>638130</v>
      </c>
      <c r="E23" s="143">
        <v>638.13</v>
      </c>
    </row>
    <row r="24" spans="1:5" x14ac:dyDescent="0.25">
      <c r="A24" s="139" t="s">
        <v>199</v>
      </c>
      <c r="B24" s="145">
        <v>2</v>
      </c>
      <c r="C24" s="141" t="s">
        <v>147</v>
      </c>
      <c r="D24" s="142">
        <f t="shared" si="0"/>
        <v>97.48</v>
      </c>
      <c r="E24" s="143">
        <v>194.96</v>
      </c>
    </row>
    <row r="25" spans="1:5" x14ac:dyDescent="0.25">
      <c r="A25" s="139" t="s">
        <v>47</v>
      </c>
      <c r="B25" s="145">
        <v>1</v>
      </c>
      <c r="C25" s="141" t="s">
        <v>48</v>
      </c>
      <c r="D25" s="142">
        <f t="shared" si="0"/>
        <v>1005.22</v>
      </c>
      <c r="E25" s="143">
        <v>1005.22</v>
      </c>
    </row>
    <row r="26" spans="1:5" x14ac:dyDescent="0.25">
      <c r="A26" s="139" t="s">
        <v>49</v>
      </c>
      <c r="B26" s="145">
        <v>1</v>
      </c>
      <c r="C26" s="141" t="s">
        <v>50</v>
      </c>
      <c r="D26" s="142">
        <f t="shared" si="0"/>
        <v>828.19</v>
      </c>
      <c r="E26" s="143">
        <v>828.19</v>
      </c>
    </row>
    <row r="27" spans="1:5" x14ac:dyDescent="0.25">
      <c r="A27" s="139" t="s">
        <v>148</v>
      </c>
      <c r="B27" s="145">
        <v>1</v>
      </c>
      <c r="C27" s="141" t="s">
        <v>41</v>
      </c>
      <c r="D27" s="142">
        <f t="shared" si="0"/>
        <v>149.54</v>
      </c>
      <c r="E27" s="143">
        <v>149.54</v>
      </c>
    </row>
    <row r="28" spans="1:5" x14ac:dyDescent="0.25">
      <c r="A28" s="139" t="s">
        <v>91</v>
      </c>
      <c r="B28" s="147">
        <v>0.02</v>
      </c>
      <c r="C28" s="141" t="s">
        <v>92</v>
      </c>
      <c r="D28" s="142">
        <f t="shared" si="0"/>
        <v>30326.999999999996</v>
      </c>
      <c r="E28" s="143">
        <v>606.54</v>
      </c>
    </row>
    <row r="29" spans="1:5" x14ac:dyDescent="0.25">
      <c r="A29" s="139" t="s">
        <v>219</v>
      </c>
      <c r="B29" s="147">
        <v>0.36</v>
      </c>
      <c r="C29" s="141" t="s">
        <v>51</v>
      </c>
      <c r="D29" s="142">
        <f t="shared" si="0"/>
        <v>1914.6944444444443</v>
      </c>
      <c r="E29" s="143">
        <v>689.29</v>
      </c>
    </row>
    <row r="30" spans="1:5" ht="30" x14ac:dyDescent="0.25">
      <c r="A30" s="139" t="s">
        <v>52</v>
      </c>
      <c r="B30" s="147">
        <v>0.36</v>
      </c>
      <c r="C30" s="141" t="s">
        <v>51</v>
      </c>
      <c r="D30" s="142">
        <f t="shared" si="0"/>
        <v>1811.7500000000002</v>
      </c>
      <c r="E30" s="143">
        <v>652.23</v>
      </c>
    </row>
    <row r="31" spans="1:5" x14ac:dyDescent="0.25">
      <c r="A31" s="139" t="s">
        <v>220</v>
      </c>
      <c r="B31" s="145">
        <v>1</v>
      </c>
      <c r="C31" s="141" t="s">
        <v>48</v>
      </c>
      <c r="D31" s="142">
        <f t="shared" si="0"/>
        <v>611.75</v>
      </c>
      <c r="E31" s="143">
        <v>611.75</v>
      </c>
    </row>
    <row r="32" spans="1:5" x14ac:dyDescent="0.25">
      <c r="A32" s="139" t="s">
        <v>151</v>
      </c>
      <c r="B32" s="147">
        <v>0.06</v>
      </c>
      <c r="C32" s="141" t="s">
        <v>50</v>
      </c>
      <c r="D32" s="142">
        <f t="shared" si="0"/>
        <v>17310</v>
      </c>
      <c r="E32" s="143">
        <v>1038.5999999999999</v>
      </c>
    </row>
    <row r="33" spans="1:5" x14ac:dyDescent="0.25">
      <c r="A33" s="139" t="s">
        <v>53</v>
      </c>
      <c r="B33" s="145">
        <v>3</v>
      </c>
      <c r="C33" s="141" t="s">
        <v>54</v>
      </c>
      <c r="D33" s="142">
        <f t="shared" si="0"/>
        <v>253.75666666666666</v>
      </c>
      <c r="E33" s="143">
        <v>761.27</v>
      </c>
    </row>
    <row r="34" spans="1:5" x14ac:dyDescent="0.25">
      <c r="A34" s="139" t="s">
        <v>204</v>
      </c>
      <c r="B34" s="145">
        <v>2</v>
      </c>
      <c r="C34" s="141" t="s">
        <v>147</v>
      </c>
      <c r="D34" s="142">
        <f t="shared" si="0"/>
        <v>78.12</v>
      </c>
      <c r="E34" s="143">
        <v>156.24</v>
      </c>
    </row>
    <row r="35" spans="1:5" x14ac:dyDescent="0.25">
      <c r="A35" s="139" t="s">
        <v>221</v>
      </c>
      <c r="B35" s="145">
        <v>1</v>
      </c>
      <c r="C35" s="141" t="s">
        <v>41</v>
      </c>
      <c r="D35" s="142">
        <f t="shared" si="0"/>
        <v>4474.1099999999997</v>
      </c>
      <c r="E35" s="143">
        <v>4474.1099999999997</v>
      </c>
    </row>
    <row r="36" spans="1:5" x14ac:dyDescent="0.25">
      <c r="A36" s="139" t="s">
        <v>154</v>
      </c>
      <c r="B36" s="145">
        <v>1</v>
      </c>
      <c r="C36" s="141" t="s">
        <v>48</v>
      </c>
      <c r="D36" s="142">
        <f t="shared" si="0"/>
        <v>3649.47</v>
      </c>
      <c r="E36" s="143">
        <v>3649.47</v>
      </c>
    </row>
    <row r="37" spans="1:5" x14ac:dyDescent="0.25">
      <c r="A37" s="139" t="s">
        <v>95</v>
      </c>
      <c r="B37" s="145">
        <v>1</v>
      </c>
      <c r="C37" s="141" t="s">
        <v>56</v>
      </c>
      <c r="D37" s="142">
        <f t="shared" si="0"/>
        <v>866.99</v>
      </c>
      <c r="E37" s="143">
        <v>866.99</v>
      </c>
    </row>
    <row r="38" spans="1:5" x14ac:dyDescent="0.25">
      <c r="A38" s="139" t="s">
        <v>155</v>
      </c>
      <c r="B38" s="145">
        <v>1</v>
      </c>
      <c r="C38" s="141" t="s">
        <v>56</v>
      </c>
      <c r="D38" s="142">
        <f t="shared" si="0"/>
        <v>598.84</v>
      </c>
      <c r="E38" s="143">
        <v>598.84</v>
      </c>
    </row>
    <row r="39" spans="1:5" x14ac:dyDescent="0.25">
      <c r="A39" s="139" t="s">
        <v>55</v>
      </c>
      <c r="B39" s="145">
        <v>37</v>
      </c>
      <c r="C39" s="141" t="s">
        <v>56</v>
      </c>
      <c r="D39" s="142">
        <f t="shared" si="0"/>
        <v>302.36270270270268</v>
      </c>
      <c r="E39" s="143">
        <v>11187.42</v>
      </c>
    </row>
    <row r="40" spans="1:5" ht="15" customHeight="1" x14ac:dyDescent="0.25">
      <c r="A40" s="176" t="s">
        <v>156</v>
      </c>
      <c r="B40" s="177"/>
      <c r="C40" s="177"/>
      <c r="D40" s="178"/>
      <c r="E40" s="144"/>
    </row>
    <row r="41" spans="1:5" x14ac:dyDescent="0.25">
      <c r="A41" s="139" t="s">
        <v>222</v>
      </c>
      <c r="B41" s="145">
        <v>1</v>
      </c>
      <c r="C41" s="141" t="s">
        <v>223</v>
      </c>
      <c r="D41" s="142">
        <f t="shared" ref="D41:D50" si="1">E41/B41</f>
        <v>934.15</v>
      </c>
      <c r="E41" s="143">
        <v>934.15</v>
      </c>
    </row>
    <row r="42" spans="1:5" x14ac:dyDescent="0.25">
      <c r="A42" s="139" t="s">
        <v>224</v>
      </c>
      <c r="B42" s="145">
        <v>1</v>
      </c>
      <c r="C42" s="141" t="s">
        <v>225</v>
      </c>
      <c r="D42" s="142">
        <f t="shared" si="1"/>
        <v>427.09</v>
      </c>
      <c r="E42" s="143">
        <v>427.09</v>
      </c>
    </row>
    <row r="43" spans="1:5" ht="30" x14ac:dyDescent="0.25">
      <c r="A43" s="139" t="s">
        <v>160</v>
      </c>
      <c r="B43" s="147">
        <v>0.36</v>
      </c>
      <c r="C43" s="141" t="s">
        <v>51</v>
      </c>
      <c r="D43" s="142">
        <f t="shared" si="1"/>
        <v>2012.0000000000002</v>
      </c>
      <c r="E43" s="143">
        <v>724.32</v>
      </c>
    </row>
    <row r="44" spans="1:5" ht="30" x14ac:dyDescent="0.25">
      <c r="A44" s="139" t="s">
        <v>226</v>
      </c>
      <c r="B44" s="147">
        <v>0.36</v>
      </c>
      <c r="C44" s="141" t="s">
        <v>51</v>
      </c>
      <c r="D44" s="142">
        <f t="shared" si="1"/>
        <v>2013.6944444444443</v>
      </c>
      <c r="E44" s="143">
        <v>724.93</v>
      </c>
    </row>
    <row r="45" spans="1:5" ht="30" x14ac:dyDescent="0.25">
      <c r="A45" s="139" t="s">
        <v>227</v>
      </c>
      <c r="B45" s="146">
        <v>0.79400000000000004</v>
      </c>
      <c r="C45" s="141" t="s">
        <v>51</v>
      </c>
      <c r="D45" s="142">
        <f t="shared" si="1"/>
        <v>610.21410579345081</v>
      </c>
      <c r="E45" s="143">
        <v>484.51</v>
      </c>
    </row>
    <row r="46" spans="1:5" x14ac:dyDescent="0.25">
      <c r="A46" s="139" t="s">
        <v>228</v>
      </c>
      <c r="B46" s="145">
        <v>27</v>
      </c>
      <c r="C46" s="141" t="s">
        <v>229</v>
      </c>
      <c r="D46" s="142">
        <f t="shared" si="1"/>
        <v>85.614814814814807</v>
      </c>
      <c r="E46" s="143">
        <v>2311.6</v>
      </c>
    </row>
    <row r="47" spans="1:5" ht="30" x14ac:dyDescent="0.25">
      <c r="A47" s="139" t="s">
        <v>164</v>
      </c>
      <c r="B47" s="145">
        <v>24</v>
      </c>
      <c r="C47" s="141" t="s">
        <v>99</v>
      </c>
      <c r="D47" s="142">
        <f t="shared" si="1"/>
        <v>121.72750000000001</v>
      </c>
      <c r="E47" s="143">
        <v>2921.46</v>
      </c>
    </row>
    <row r="48" spans="1:5" ht="30" x14ac:dyDescent="0.25">
      <c r="A48" s="139" t="s">
        <v>230</v>
      </c>
      <c r="B48" s="146">
        <v>0.66600000000000004</v>
      </c>
      <c r="C48" s="141" t="s">
        <v>51</v>
      </c>
      <c r="D48" s="142">
        <f t="shared" si="1"/>
        <v>1225.7507507507507</v>
      </c>
      <c r="E48" s="143">
        <v>816.35</v>
      </c>
    </row>
    <row r="49" spans="1:7" ht="30" x14ac:dyDescent="0.25">
      <c r="A49" s="139" t="s">
        <v>104</v>
      </c>
      <c r="B49" s="146">
        <v>1E-3</v>
      </c>
      <c r="C49" s="141" t="s">
        <v>40</v>
      </c>
      <c r="D49" s="142">
        <f t="shared" si="1"/>
        <v>199690</v>
      </c>
      <c r="E49" s="143">
        <v>199.69</v>
      </c>
    </row>
    <row r="50" spans="1:7" ht="30" x14ac:dyDescent="0.25">
      <c r="A50" s="139" t="s">
        <v>106</v>
      </c>
      <c r="B50" s="147">
        <v>0.04</v>
      </c>
      <c r="C50" s="141" t="s">
        <v>107</v>
      </c>
      <c r="D50" s="142">
        <f t="shared" si="1"/>
        <v>52030.75</v>
      </c>
      <c r="E50" s="143">
        <v>2081.23</v>
      </c>
    </row>
    <row r="51" spans="1:7" ht="15" customHeight="1" x14ac:dyDescent="0.25">
      <c r="A51" s="176" t="s">
        <v>44</v>
      </c>
      <c r="B51" s="177"/>
      <c r="C51" s="177"/>
      <c r="D51" s="178"/>
      <c r="E51" s="144"/>
    </row>
    <row r="52" spans="1:7" ht="30" x14ac:dyDescent="0.25">
      <c r="A52" s="139" t="s">
        <v>45</v>
      </c>
      <c r="B52" s="140" t="s">
        <v>178</v>
      </c>
      <c r="C52" s="141" t="s">
        <v>38</v>
      </c>
      <c r="D52" s="142">
        <f>E52</f>
        <v>2050.33</v>
      </c>
      <c r="E52" s="143">
        <v>2050.33</v>
      </c>
    </row>
    <row r="53" spans="1:7" ht="15" customHeight="1" x14ac:dyDescent="0.25">
      <c r="A53" s="139" t="s">
        <v>231</v>
      </c>
      <c r="B53" s="140" t="s">
        <v>60</v>
      </c>
      <c r="C53" s="141" t="s">
        <v>38</v>
      </c>
      <c r="D53" s="142">
        <f>E53</f>
        <v>600</v>
      </c>
      <c r="E53" s="143">
        <v>600</v>
      </c>
    </row>
    <row r="54" spans="1:7" x14ac:dyDescent="0.25">
      <c r="A54" s="176" t="s">
        <v>167</v>
      </c>
      <c r="B54" s="177"/>
      <c r="C54" s="177"/>
      <c r="D54" s="178"/>
      <c r="E54" s="144"/>
    </row>
    <row r="55" spans="1:7" ht="15" customHeight="1" x14ac:dyDescent="0.25">
      <c r="A55" s="139" t="s">
        <v>169</v>
      </c>
      <c r="B55" s="140" t="s">
        <v>178</v>
      </c>
      <c r="C55" s="141" t="s">
        <v>38</v>
      </c>
      <c r="D55" s="142">
        <f>E55</f>
        <v>3600</v>
      </c>
      <c r="E55" s="143">
        <v>3600</v>
      </c>
    </row>
    <row r="56" spans="1:7" ht="15" customHeight="1" x14ac:dyDescent="0.25">
      <c r="A56" s="176" t="s">
        <v>209</v>
      </c>
      <c r="B56" s="177"/>
      <c r="C56" s="177"/>
      <c r="D56" s="178"/>
      <c r="E56" s="144"/>
    </row>
    <row r="57" spans="1:7" ht="15" customHeight="1" thickBot="1" x14ac:dyDescent="0.3">
      <c r="A57" s="139" t="s">
        <v>171</v>
      </c>
      <c r="B57" s="140" t="s">
        <v>60</v>
      </c>
      <c r="C57" s="141" t="s">
        <v>38</v>
      </c>
      <c r="D57" s="142">
        <f>E57</f>
        <v>594.53</v>
      </c>
      <c r="E57" s="143">
        <v>594.53</v>
      </c>
    </row>
    <row r="58" spans="1:7" ht="30" x14ac:dyDescent="0.25">
      <c r="A58" s="139" t="s">
        <v>210</v>
      </c>
      <c r="B58" s="140" t="s">
        <v>60</v>
      </c>
      <c r="C58" s="141" t="s">
        <v>38</v>
      </c>
      <c r="D58" s="142">
        <f>E58</f>
        <v>92.27</v>
      </c>
      <c r="E58" s="143">
        <v>92.27</v>
      </c>
      <c r="F58" s="123">
        <f>SUM(E17:E58)</f>
        <v>75522.639999999985</v>
      </c>
      <c r="G58" s="120" t="s">
        <v>233</v>
      </c>
    </row>
    <row r="59" spans="1:7" s="127" customFormat="1" ht="14.25" x14ac:dyDescent="0.2">
      <c r="A59" s="124" t="s">
        <v>67</v>
      </c>
      <c r="B59" s="125"/>
      <c r="C59" s="125"/>
      <c r="D59" s="125"/>
      <c r="E59" s="126"/>
    </row>
    <row r="60" spans="1:7" s="127" customFormat="1" x14ac:dyDescent="0.2">
      <c r="A60" s="128" t="s">
        <v>68</v>
      </c>
      <c r="B60" s="129" t="s">
        <v>37</v>
      </c>
      <c r="C60" s="129" t="s">
        <v>38</v>
      </c>
      <c r="D60" s="129">
        <f>E60</f>
        <v>7552.2639999999992</v>
      </c>
      <c r="E60" s="130">
        <f>SUM(E17:E58)*10%</f>
        <v>7552.2639999999992</v>
      </c>
    </row>
    <row r="61" spans="1:7" x14ac:dyDescent="0.25">
      <c r="A61" s="179" t="s">
        <v>69</v>
      </c>
      <c r="B61" s="180"/>
      <c r="C61" s="180"/>
      <c r="D61" s="181"/>
      <c r="E61" s="131">
        <f>F58+E60</f>
        <v>83074.90399999998</v>
      </c>
    </row>
    <row r="62" spans="1:7" x14ac:dyDescent="0.25">
      <c r="A62" s="173"/>
      <c r="B62" s="173"/>
      <c r="C62" s="173"/>
      <c r="D62" s="173"/>
      <c r="E62" s="173"/>
    </row>
    <row r="63" spans="1:7" x14ac:dyDescent="0.25">
      <c r="A63" s="173"/>
      <c r="B63" s="173"/>
      <c r="C63" s="173"/>
      <c r="D63" s="173"/>
      <c r="E63" s="173"/>
    </row>
    <row r="64" spans="1:7" s="134" customFormat="1" ht="21.75" customHeight="1" x14ac:dyDescent="0.25">
      <c r="A64" s="182" t="s">
        <v>235</v>
      </c>
      <c r="B64" s="182"/>
      <c r="C64" s="182"/>
      <c r="D64" s="182"/>
      <c r="E64" s="132">
        <f>E61</f>
        <v>83074.90399999998</v>
      </c>
      <c r="F64" s="133"/>
    </row>
    <row r="65" spans="1:6" s="134" customFormat="1" ht="20.25" customHeight="1" x14ac:dyDescent="0.25">
      <c r="A65" s="183" t="s">
        <v>238</v>
      </c>
      <c r="B65" s="183"/>
      <c r="C65" s="183"/>
      <c r="D65" s="183"/>
      <c r="E65" s="183"/>
      <c r="F65" s="135"/>
    </row>
    <row r="66" spans="1:6" s="134" customFormat="1" ht="24.75" customHeight="1" x14ac:dyDescent="0.25">
      <c r="A66" s="182" t="s">
        <v>172</v>
      </c>
      <c r="B66" s="182"/>
      <c r="C66" s="182"/>
      <c r="D66" s="182"/>
      <c r="E66" s="182"/>
      <c r="F66" s="136"/>
    </row>
    <row r="67" spans="1:6" s="134" customFormat="1" ht="24" customHeight="1" x14ac:dyDescent="0.25">
      <c r="A67" s="182" t="s">
        <v>173</v>
      </c>
      <c r="B67" s="182"/>
      <c r="C67" s="182"/>
      <c r="D67" s="182"/>
      <c r="E67" s="182"/>
      <c r="F67" s="136"/>
    </row>
    <row r="68" spans="1:6" s="134" customFormat="1" ht="30.75" customHeight="1" x14ac:dyDescent="0.25">
      <c r="A68" s="182" t="s">
        <v>174</v>
      </c>
      <c r="B68" s="182"/>
      <c r="C68" s="182"/>
      <c r="D68" s="182"/>
      <c r="E68" s="182"/>
      <c r="F68" s="136"/>
    </row>
    <row r="69" spans="1:6" s="134" customFormat="1" x14ac:dyDescent="0.25">
      <c r="A69" s="137"/>
      <c r="B69" s="137"/>
      <c r="C69" s="137"/>
      <c r="D69" s="137"/>
      <c r="E69" s="137"/>
      <c r="F69" s="137"/>
    </row>
    <row r="70" spans="1:6" s="134" customFormat="1" ht="24.75" customHeight="1" x14ac:dyDescent="0.25">
      <c r="A70" s="182" t="s">
        <v>234</v>
      </c>
      <c r="B70" s="182"/>
      <c r="C70" s="182"/>
      <c r="D70" s="182"/>
      <c r="E70" s="182"/>
      <c r="F70" s="136"/>
    </row>
    <row r="71" spans="1:6" ht="18.75" customHeight="1" x14ac:dyDescent="0.25">
      <c r="A71" s="138" t="s">
        <v>175</v>
      </c>
      <c r="B71" s="138"/>
      <c r="C71" s="138"/>
      <c r="D71" s="138"/>
      <c r="E71" s="138"/>
    </row>
    <row r="72" spans="1:6" ht="24.75" customHeight="1" x14ac:dyDescent="0.25">
      <c r="A72" s="138" t="s">
        <v>236</v>
      </c>
      <c r="B72" s="138"/>
      <c r="C72" s="138"/>
      <c r="D72" s="138"/>
      <c r="E72" s="138"/>
    </row>
    <row r="73" spans="1:6" ht="15" customHeight="1" x14ac:dyDescent="0.25">
      <c r="B73" s="138"/>
      <c r="C73" s="138"/>
      <c r="D73" s="138" t="s">
        <v>78</v>
      </c>
      <c r="E73" s="138"/>
    </row>
    <row r="74" spans="1:6" x14ac:dyDescent="0.25">
      <c r="A74" s="173"/>
      <c r="B74" s="173"/>
      <c r="C74" s="173"/>
      <c r="D74" s="173"/>
      <c r="E74" s="173"/>
    </row>
    <row r="75" spans="1:6" x14ac:dyDescent="0.25">
      <c r="A75" s="173" t="s">
        <v>176</v>
      </c>
      <c r="B75" s="173"/>
      <c r="C75" s="173"/>
      <c r="D75" s="173"/>
      <c r="E75" s="173"/>
    </row>
    <row r="76" spans="1:6" ht="13.5" customHeight="1" x14ac:dyDescent="0.25">
      <c r="B76" s="173"/>
      <c r="C76" s="173"/>
      <c r="D76" s="173" t="s">
        <v>78</v>
      </c>
      <c r="E76" s="173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65:E65"/>
    <mergeCell ref="A21:D21"/>
    <mergeCell ref="A16:D16"/>
    <mergeCell ref="A18:D18"/>
    <mergeCell ref="A10:E10"/>
    <mergeCell ref="A11:E11"/>
    <mergeCell ref="A12:E12"/>
    <mergeCell ref="A13:E13"/>
    <mergeCell ref="A14:E14"/>
    <mergeCell ref="A74:E74"/>
    <mergeCell ref="A75:E75"/>
    <mergeCell ref="B76:C76"/>
    <mergeCell ref="D76:E76"/>
    <mergeCell ref="A40:D40"/>
    <mergeCell ref="A51:D51"/>
    <mergeCell ref="A54:D54"/>
    <mergeCell ref="A56:D56"/>
    <mergeCell ref="A61:D61"/>
    <mergeCell ref="A64:D64"/>
    <mergeCell ref="A66:E66"/>
    <mergeCell ref="A67:E67"/>
    <mergeCell ref="A68:E68"/>
    <mergeCell ref="A70:E70"/>
    <mergeCell ref="A62:E62"/>
    <mergeCell ref="A63:E63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2018</vt:lpstr>
      <vt:lpstr>Акт (2)</vt:lpstr>
      <vt:lpstr>2019</vt:lpstr>
      <vt:lpstr>Лист2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'Акт (2)'!Область_печати</vt:lpstr>
      <vt:lpstr>акт21!Область_печати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2022-04-06T12:16:10Z</cp:lastPrinted>
  <dcterms:created xsi:type="dcterms:W3CDTF">2019-02-28T01:08:38Z</dcterms:created>
  <dcterms:modified xsi:type="dcterms:W3CDTF">2022-04-08T15:53:14Z</dcterms:modified>
</cp:coreProperties>
</file>