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65" windowWidth="16140" windowHeight="11775" firstSheet="1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Акт!$A$1:$E$47</definedName>
    <definedName name="_xlnm.Print_Area" localSheetId="3">'Акт (2)'!$A$1:$E$83</definedName>
    <definedName name="_xlnm.Print_Area" localSheetId="9">акт21!$A$3:$E$86</definedName>
    <definedName name="_xlnm.Print_Area" localSheetId="7">Лист1!$A$3:$E$68</definedName>
    <definedName name="_xlnm.Print_Area" localSheetId="5">Лист3!$A$2:$E$74</definedName>
  </definedNames>
  <calcPr calcId="145621"/>
</workbook>
</file>

<file path=xl/calcChain.xml><?xml version="1.0" encoding="utf-8"?>
<calcChain xmlns="http://schemas.openxmlformats.org/spreadsheetml/2006/main">
  <c r="F23" i="9" l="1"/>
  <c r="E70" i="10"/>
  <c r="D70" i="10" s="1"/>
  <c r="F68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19" i="10"/>
  <c r="D21" i="10"/>
  <c r="D63" i="10"/>
  <c r="D65" i="10"/>
  <c r="D67" i="10"/>
  <c r="D68" i="10"/>
  <c r="F18" i="9"/>
  <c r="F22" i="9" s="1"/>
  <c r="F24" i="9" s="1"/>
  <c r="F14" i="9"/>
  <c r="F25" i="9" l="1"/>
  <c r="E71" i="10"/>
  <c r="E74" i="10" s="1"/>
  <c r="F23" i="7"/>
  <c r="E53" i="8"/>
  <c r="E52" i="8"/>
  <c r="D52" i="8" s="1"/>
  <c r="D50" i="8"/>
  <c r="D48" i="8"/>
  <c r="D46" i="8"/>
  <c r="D43" i="8"/>
  <c r="D36" i="8"/>
  <c r="D25" i="8"/>
  <c r="D26" i="8"/>
  <c r="D27" i="8"/>
  <c r="D28" i="8"/>
  <c r="D29" i="8"/>
  <c r="D30" i="8"/>
  <c r="D31" i="8"/>
  <c r="D32" i="8"/>
  <c r="D33" i="8"/>
  <c r="D34" i="8"/>
  <c r="D35" i="8"/>
  <c r="D37" i="8"/>
  <c r="D38" i="8"/>
  <c r="D39" i="8"/>
  <c r="D41" i="8"/>
  <c r="D42" i="8"/>
  <c r="D44" i="8"/>
  <c r="D45" i="8"/>
  <c r="D24" i="8"/>
  <c r="D20" i="8"/>
  <c r="D21" i="8"/>
  <c r="D22" i="8"/>
  <c r="D19" i="8"/>
  <c r="F18" i="7" l="1"/>
  <c r="F22" i="7" s="1"/>
  <c r="F24" i="7" s="1"/>
  <c r="F14" i="7"/>
  <c r="F25" i="7" l="1"/>
  <c r="F23" i="6"/>
  <c r="E60" i="3"/>
  <c r="E59" i="3"/>
  <c r="D59" i="3"/>
  <c r="D57" i="3"/>
  <c r="D50" i="3"/>
  <c r="D20" i="3"/>
  <c r="D21" i="3"/>
  <c r="D19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3" i="3"/>
  <c r="D44" i="3"/>
  <c r="D45" i="3"/>
  <c r="D46" i="3"/>
  <c r="D47" i="3"/>
  <c r="D48" i="3"/>
  <c r="D49" i="3"/>
  <c r="D51" i="3"/>
  <c r="D52" i="3"/>
  <c r="D53" i="3"/>
  <c r="D54" i="3"/>
  <c r="D55" i="3"/>
  <c r="D23" i="3"/>
  <c r="F18" i="6"/>
  <c r="F22" i="6" s="1"/>
  <c r="F24" i="6" s="1"/>
  <c r="F14" i="6"/>
  <c r="F25" i="6" l="1"/>
  <c r="F23" i="4"/>
  <c r="E66" i="5"/>
  <c r="E65" i="5"/>
  <c r="D65" i="5" s="1"/>
  <c r="D63" i="5"/>
  <c r="D61" i="5"/>
  <c r="D60" i="5"/>
  <c r="D50" i="5"/>
  <c r="D28" i="5"/>
  <c r="E28" i="5"/>
  <c r="D26" i="5"/>
  <c r="D7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5" i="5"/>
  <c r="D46" i="5"/>
  <c r="D47" i="5"/>
  <c r="D48" i="5"/>
  <c r="D49" i="5"/>
  <c r="D51" i="5"/>
  <c r="D52" i="5"/>
  <c r="D54" i="5"/>
  <c r="D56" i="5"/>
  <c r="D57" i="5"/>
  <c r="D58" i="5"/>
  <c r="F18" i="4" l="1"/>
  <c r="F22" i="4" s="1"/>
  <c r="F24" i="4" s="1"/>
  <c r="F14" i="4"/>
  <c r="F25" i="4" l="1"/>
  <c r="E30" i="1"/>
  <c r="D29" i="1"/>
  <c r="D27" i="1"/>
  <c r="D25" i="1"/>
  <c r="D23" i="1"/>
  <c r="D22" i="1"/>
  <c r="D21" i="1"/>
  <c r="D19" i="1"/>
  <c r="D18" i="1"/>
  <c r="D17" i="1"/>
  <c r="D16" i="1"/>
  <c r="D15" i="1"/>
  <c r="D13" i="1"/>
  <c r="D11" i="1"/>
  <c r="D9" i="1"/>
  <c r="D7" i="1"/>
  <c r="B17" i="2"/>
  <c r="D17" i="2"/>
  <c r="C17" i="2"/>
</calcChain>
</file>

<file path=xl/sharedStrings.xml><?xml version="1.0" encoding="utf-8"?>
<sst xmlns="http://schemas.openxmlformats.org/spreadsheetml/2006/main" count="748" uniqueCount="272">
  <si>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</si>
  <si>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</si>
  <si>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</si>
  <si>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</si>
  <si>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</si>
  <si>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</si>
  <si>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</si>
  <si>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</si>
  <si>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</si>
  <si>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</si>
  <si>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</si>
  <si>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</si>
  <si>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</si>
  <si>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</si>
  <si>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1000 м2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</si>
  <si>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</si>
  <si>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</si>
  <si>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</si>
  <si>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</si>
  <si>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</si>
  <si>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</si>
  <si>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</si>
  <si>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</si>
  <si>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</si>
  <si>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</si>
  <si>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</si>
  <si>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</si>
  <si>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</si>
  <si>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</si>
  <si>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</si>
  <si>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</si>
  <si>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</si>
  <si>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</si>
  <si>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</si>
  <si>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</si>
  <si>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</si>
  <si>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</si>
  <si>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</si>
  <si>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</si>
  <si>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</si>
  <si>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</si>
  <si>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</si>
  <si>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</si>
  <si>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</si>
  <si>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</si>
  <si>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</si>
  <si>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</si>
  <si>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</si>
  <si>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</si>
  <si>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Подготовка элеваторного узла Д-50 к зиме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</si>
  <si>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</si>
  <si>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</si>
  <si>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</si>
  <si>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</si>
  <si>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</si>
  <si>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</si>
  <si>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</si>
  <si>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</si>
  <si>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</si>
  <si>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</si>
  <si>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100 приборов</t>
  </si>
  <si>
    <t>По плану</t>
  </si>
  <si>
    <t>Текущий ремонт конструктивных элементов жилых зданий</t>
  </si>
  <si>
    <t>10 шт.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</si>
  <si>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</si>
  <si>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</si>
  <si>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Осмотр системы центрального отопления, устройств в чердачных и подвальных помещениях.</t>
  </si>
  <si>
    <t>Долг за выполненные работы (доходы за минусом расходов) на  01.01.2018 г. -  9 156,30 руб.</t>
  </si>
  <si>
    <t>Задолженность по оплате за содержание и текущий ремонт на 01.01.2018 г. -  3 813,49 руб.</t>
  </si>
  <si>
    <t>Отчет по бюджету №55/3-2017</t>
  </si>
  <si>
    <t>АКТ № 55/3-2017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</si>
  <si>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  квартала 55.</t>
  </si>
  <si>
    <t xml:space="preserve">     Устранение засоров санитарных приборов</t>
  </si>
  <si>
    <t>1 прибор</t>
  </si>
  <si>
    <t xml:space="preserve">     Ручная газовая резка круглой стали диаметром до 24 мм Срезка замка, кронштейна, штырей</t>
  </si>
  <si>
    <t>на общую сумму 14 194,24 (Четырнадцать тысяч сто девяносто четыре) рубля 24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</si>
  <si>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</si>
  <si>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</si>
  <si>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</si>
  <si>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</si>
  <si>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</si>
  <si>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</si>
  <si>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</si>
  <si>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</si>
  <si>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</si>
  <si>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</si>
  <si>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</si>
  <si>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</si>
  <si>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</si>
  <si>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</si>
  <si>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</si>
  <si>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</si>
  <si>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</si>
  <si>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</si>
  <si>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</si>
  <si>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</si>
  <si>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</si>
  <si>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</si>
  <si>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</si>
  <si>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</si>
  <si>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55/3-2018</t>
  </si>
  <si>
    <t xml:space="preserve">     Валка деревьев без корчевки пня м-лиственных, тв-лиственных пород (кроме тополя) д.ствола до 16 см</t>
  </si>
  <si>
    <t>1 дерево</t>
  </si>
  <si>
    <t xml:space="preserve">     Вывозка порубочных остатков на расстояние 22 км (класс груза 3)</t>
  </si>
  <si>
    <t>т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</si>
  <si>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</si>
  <si>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Окраска баскетбольной стойки</t>
  </si>
  <si>
    <t xml:space="preserve">     Окраска бельевого столба на 1 раз</t>
  </si>
  <si>
    <t>100 м2</t>
  </si>
  <si>
    <t xml:space="preserve">     Окраска горки металлической</t>
  </si>
  <si>
    <t xml:space="preserve">     Окраска известковыми составами: по кирпичу и бетону (бордюр. столбики, столбы)</t>
  </si>
  <si>
    <t xml:space="preserve">     Окраска качели-карусель на 1 раз</t>
  </si>
  <si>
    <t xml:space="preserve">     Окраска качели-маятник</t>
  </si>
  <si>
    <t xml:space="preserve">     Окраска скамейки без спинки</t>
  </si>
  <si>
    <t xml:space="preserve">     Окраска урны</t>
  </si>
  <si>
    <t xml:space="preserve">     Окраска шведской стенки (большая)</t>
  </si>
  <si>
    <t xml:space="preserve">     Окраска шведской стенки (малая)</t>
  </si>
  <si>
    <t xml:space="preserve">     Погрузка порубочных остатков</t>
  </si>
  <si>
    <t xml:space="preserve">     Ремонт качели-маятник с окраской отремонтированных мест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</si>
  <si>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</si>
  <si>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</si>
  <si>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</si>
  <si>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</si>
  <si>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</si>
  <si>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</si>
  <si>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</si>
  <si>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</si>
  <si>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выпусков канализации  (засоры, подпоры) прим.</t>
  </si>
  <si>
    <t xml:space="preserve">     Осмотр СТО в чердачных и подвальных помещениях (весенний и осенний)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</si>
  <si>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</si>
  <si>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</si>
  <si>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</si>
  <si>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</si>
  <si>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</si>
  <si>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</si>
  <si>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>Обслуживание конструктивных элементов</t>
  </si>
  <si>
    <t xml:space="preserve">     Закрытие слуховых окон и люков выхода на кровлю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</si>
  <si>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</si>
  <si>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</si>
  <si>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</si>
  <si>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>1 м 2 основания</t>
  </si>
  <si>
    <t xml:space="preserve">     Очистка желобов от мусора: вручную (при расчете 1 кг. мусора = 3 м 1 желоба) - в.</t>
  </si>
  <si>
    <t>м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</si>
  <si>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</si>
  <si>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</si>
  <si>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Укрепление дверных приборов: петли (шарниры), шпингалеты, ручки накладные</t>
  </si>
  <si>
    <t>100 шт.</t>
  </si>
  <si>
    <t>Текущий ремонт инженерного оборудования</t>
  </si>
  <si>
    <t xml:space="preserve">     Смена вентилей Д-32</t>
  </si>
  <si>
    <t xml:space="preserve">     Заделка подвальных окон: (изовером, пенопропиленом и тд)</t>
  </si>
  <si>
    <t>10 м2</t>
  </si>
  <si>
    <t xml:space="preserve">     Рыхление шлака на чердаке - обследование перекрытия</t>
  </si>
  <si>
    <t xml:space="preserve">     Устройство тепло- и звукоизоляции сплошной из плит: или матов минераловатные</t>
  </si>
  <si>
    <t>1 м3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</si>
  <si>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</si>
  <si>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</si>
  <si>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</si>
  <si>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АКТ № 55/3-2018</t>
  </si>
  <si>
    <t>"31" марта 2019 г.</t>
  </si>
  <si>
    <t>По тарифу</t>
  </si>
  <si>
    <t xml:space="preserve">     Отключение системы отопления (консервация)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</si>
  <si>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</si>
  <si>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</si>
  <si>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78 227,55 руб. (Семьдесят восемь тысяч двести двадцать семь рублей 55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</si>
  <si>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</si>
  <si>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</si>
  <si>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</si>
  <si>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</si>
  <si>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</si>
  <si>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</si>
  <si>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</si>
  <si>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</si>
  <si>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</si>
  <si>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</si>
  <si>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</si>
  <si>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</si>
  <si>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</si>
  <si>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</si>
  <si>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</si>
  <si>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</si>
  <si>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</si>
  <si>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Ручная односторонняя сварка деталей</t>
  </si>
  <si>
    <t>10 м</t>
  </si>
  <si>
    <t xml:space="preserve">     Осмотр и устранение мелких неисправностей на РХВ</t>
  </si>
  <si>
    <t xml:space="preserve">     Осмотр подвальных помещений (засоры, подпоры) прим.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</si>
  <si>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</si>
  <si>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</si>
  <si>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</si>
  <si>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</si>
  <si>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</si>
  <si>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</si>
  <si>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Облицовка стен, откосов</t>
  </si>
  <si>
    <t xml:space="preserve">     Отбивка штукатурки откосов</t>
  </si>
  <si>
    <t xml:space="preserve">     Отбивка штукатурки с поверхностейстолбов, колонн</t>
  </si>
  <si>
    <t xml:space="preserve">     Осмотр квартир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</si>
  <si>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</si>
  <si>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</si>
  <si>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</si>
  <si>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канализационного стояка от наледи</t>
  </si>
  <si>
    <t>1 стояк</t>
  </si>
  <si>
    <t xml:space="preserve">     Проверка исправности канализационных вытяжек</t>
  </si>
  <si>
    <t>1 кв</t>
  </si>
  <si>
    <t xml:space="preserve">     Проверка наличия тяги в ДВ и вент. каналах</t>
  </si>
  <si>
    <t xml:space="preserve">     Смена дверных приборов: пружин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</si>
  <si>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</si>
  <si>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</si>
  <si>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</si>
  <si>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</si>
  <si>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</si>
  <si>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графику</t>
  </si>
  <si>
    <t>По договору</t>
  </si>
  <si>
    <t>Отчет по бюджету № 55/3-2019</t>
  </si>
  <si>
    <t>Период: с 01.01.2019 по 31.12.2019 года.</t>
  </si>
  <si>
    <t>АКТ № 55/3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</si>
  <si>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__________________________________________________________________________________, </t>
  </si>
  <si>
    <t xml:space="preserve">                             _________________________________________      ____________________________________</t>
  </si>
  <si>
    <t xml:space="preserve">           2. Всего за период с "01"января 2019 г. по "31"декября 2019 г. выполнено работ на общую сумму 58313.21 руб. (Пятьдесят восемь тысяч триста тринадцать рублей 21 копейка)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</si>
  <si>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</si>
  <si>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</si>
  <si>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55/3-2020</t>
  </si>
  <si>
    <t>Период: с 01.01.2020 по 31.12.2020 года.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</si>
  <si>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</si>
  <si>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</si>
  <si>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</si>
  <si>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</si>
  <si>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</si>
  <si>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</si>
  <si>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Герметизация крышек канализационных ревизий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</si>
  <si>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</si>
  <si>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</si>
  <si>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</si>
  <si>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</si>
  <si>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</si>
  <si>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Монтаж аншлагов, стенда, вывески, доски объявления и т.д.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</si>
  <si>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</si>
  <si>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</si>
  <si>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58240.48 руб. (Пятьдесят восемь тысяч двести сорок рублей 48 копеек)</t>
  </si>
  <si>
    <t xml:space="preserve">                         ____________________________________________      ____________________________________</t>
  </si>
  <si>
    <t>Отчет по бюджету № 55/3-2021</t>
  </si>
  <si>
    <t>Период: с 01.01.2021 по 31.12.2021 года.</t>
  </si>
  <si>
    <t>31 марта 2022 г.</t>
  </si>
  <si>
    <t>Дезинсекция и дератизация</t>
  </si>
  <si>
    <t xml:space="preserve">     Дезинсекция и дератизация</t>
  </si>
  <si>
    <t xml:space="preserve">     Заделка свища сваркой при длине стыка до 6 мм</t>
  </si>
  <si>
    <t xml:space="preserve">     Установка вентилей и клапанов обратных муфтовых д. до 15 мм (для предохр. клапана)</t>
  </si>
  <si>
    <t xml:space="preserve">     Установка обратного клапана на трубопроводах из стальных труб д:32 мм</t>
  </si>
  <si>
    <t xml:space="preserve">     Замена задвижки д-25 на шаровый кран</t>
  </si>
  <si>
    <t xml:space="preserve">     Ликвидация воздушных пробок в системе отопления, в стояке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</si>
  <si>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</si>
  <si>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</si>
  <si>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</si>
  <si>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Отогрев трубопровода Д-15-25</t>
  </si>
  <si>
    <t xml:space="preserve">     Демонтаж-монтаж жалюзийных решеток</t>
  </si>
  <si>
    <t xml:space="preserve">     Окраска масляными составами  по дереву: доски объявления</t>
  </si>
  <si>
    <t xml:space="preserve">     Отбивка штукатурки с поверхностей: стен и потолков</t>
  </si>
  <si>
    <t xml:space="preserve">     Протравка фасадов простых, карниза, с: земли и лесов (Прим)</t>
  </si>
  <si>
    <t xml:space="preserve">     Ремонт, укрепление короба</t>
  </si>
  <si>
    <t xml:space="preserve">     Укрепление деревянных  поручней на лестничных ограждениях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</si>
  <si>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</si>
  <si>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</si>
  <si>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</si>
  <si>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</si>
  <si>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</si>
  <si>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</si>
  <si>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 xml:space="preserve">     Истребование дебиторской задолженности</t>
  </si>
  <si>
    <t xml:space="preserve">     Ремонт изоляции</t>
  </si>
  <si>
    <t>76411.02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</si>
  <si>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</si>
  <si>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</si>
  <si>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</si>
  <si>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_______________</t>
  </si>
  <si>
    <t>Восемьдесят четыре тысячи пятьдесят два  рубля 14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</si>
</sst>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;[Red]\-0.0"/>
    <numFmt numFmtId="169" formatCode="0.000;[Red]\-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2" fillId="0" borderId="0"/>
  </cellStyleXfs>
  <cellXfs count="21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164" fontId="14" fillId="0" borderId="1" xfId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vertical="top"/>
    </xf>
    <xf numFmtId="164" fontId="15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top"/>
    </xf>
    <xf numFmtId="0" fontId="14" fillId="0" borderId="6" xfId="0" applyFont="1" applyFill="1" applyBorder="1" applyAlignment="1">
      <alignment vertical="top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2" fontId="21" fillId="0" borderId="18" xfId="0" applyNumberFormat="1" applyFont="1" applyBorder="1" applyAlignment="1">
      <alignment horizontal="right" vertical="top" wrapText="1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3" fillId="0" borderId="7" xfId="0" applyFont="1" applyFill="1" applyBorder="1" applyAlignment="1">
      <alignment vertical="top" wrapText="1"/>
    </xf>
    <xf numFmtId="0" fontId="12" fillId="0" borderId="0" xfId="0" applyFont="1" applyFill="1" applyAlignment="1"/>
    <xf numFmtId="0" fontId="14" fillId="0" borderId="7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166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/>
    </xf>
    <xf numFmtId="169" fontId="14" fillId="0" borderId="1" xfId="0" applyNumberFormat="1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/>
    </xf>
    <xf numFmtId="2" fontId="14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2" fontId="22" fillId="0" borderId="18" xfId="0" applyNumberFormat="1" applyFont="1" applyBorder="1" applyAlignment="1">
      <alignment horizontal="right" vertical="top"/>
    </xf>
    <xf numFmtId="0" fontId="22" fillId="0" borderId="0" xfId="0" applyFont="1" applyAlignment="1">
      <alignment horizontal="left" vertical="top"/>
    </xf>
    <xf numFmtId="4" fontId="22" fillId="0" borderId="18" xfId="0" applyNumberFormat="1" applyFont="1" applyBorder="1" applyAlignment="1">
      <alignment horizontal="right" vertical="top" wrapText="1"/>
    </xf>
    <xf numFmtId="2" fontId="22" fillId="0" borderId="18" xfId="0" applyNumberFormat="1" applyFont="1" applyBorder="1" applyAlignment="1">
      <alignment horizontal="right" vertical="top" wrapText="1"/>
    </xf>
    <xf numFmtId="0" fontId="24" fillId="0" borderId="0" xfId="0" applyFont="1"/>
    <xf numFmtId="4" fontId="22" fillId="0" borderId="18" xfId="0" applyNumberFormat="1" applyFont="1" applyBorder="1" applyAlignment="1">
      <alignment horizontal="right" vertical="top"/>
    </xf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/>
    </xf>
    <xf numFmtId="164" fontId="16" fillId="0" borderId="1" xfId="1" applyNumberFormat="1" applyFont="1" applyFill="1" applyBorder="1" applyAlignment="1">
      <alignment horizontal="center" vertical="center"/>
    </xf>
    <xf numFmtId="0" fontId="20" fillId="0" borderId="0" xfId="7" applyNumberFormat="1" applyFont="1" applyFill="1" applyBorder="1" applyAlignment="1">
      <alignment horizontal="left" vertical="top" wrapText="1"/>
    </xf>
    <xf numFmtId="164" fontId="22" fillId="0" borderId="18" xfId="1" applyFont="1" applyBorder="1" applyAlignment="1">
      <alignment horizontal="right" vertical="top"/>
    </xf>
    <xf numFmtId="164" fontId="22" fillId="0" borderId="18" xfId="1" applyFont="1" applyBorder="1" applyAlignment="1">
      <alignment horizontal="right" vertical="top" wrapText="1"/>
    </xf>
    <xf numFmtId="164" fontId="21" fillId="0" borderId="18" xfId="1" applyFont="1" applyBorder="1" applyAlignment="1">
      <alignment horizontal="right" vertical="top" wrapText="1"/>
    </xf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20" xfId="0" applyFont="1" applyBorder="1" applyAlignment="1">
      <alignment horizontal="centerContinuous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20" fillId="0" borderId="0" xfId="9" quotePrefix="1" applyFont="1" applyBorder="1" applyAlignment="1">
      <alignment horizontal="left" vertical="top" wrapText="1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3" fillId="4" borderId="7" xfId="11" applyFont="1" applyFill="1" applyBorder="1" applyAlignment="1">
      <alignment vertical="center" wrapText="1"/>
    </xf>
    <xf numFmtId="164" fontId="13" fillId="4" borderId="31" xfId="1" applyFont="1" applyFill="1" applyBorder="1" applyAlignment="1">
      <alignment horizontal="center" vertical="center" wrapText="1"/>
    </xf>
    <xf numFmtId="164" fontId="13" fillId="4" borderId="32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16" fillId="0" borderId="1" xfId="1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vertical="center" wrapText="1"/>
    </xf>
    <xf numFmtId="164" fontId="14" fillId="5" borderId="0" xfId="0" applyNumberFormat="1" applyFont="1" applyFill="1" applyAlignment="1">
      <alignment vertical="center" wrapText="1"/>
    </xf>
    <xf numFmtId="0" fontId="14" fillId="5" borderId="0" xfId="0" applyFont="1" applyFill="1" applyAlignment="1">
      <alignment horizontal="justify" vertical="center"/>
    </xf>
    <xf numFmtId="0" fontId="14" fillId="5" borderId="0" xfId="0" applyFont="1" applyFill="1" applyAlignment="1">
      <alignment horizontal="justify" vertical="center" wrapText="1"/>
    </xf>
    <xf numFmtId="0" fontId="14" fillId="5" borderId="0" xfId="0" applyFont="1" applyFill="1" applyAlignment="1">
      <alignment vertical="center" wrapText="1"/>
    </xf>
    <xf numFmtId="0" fontId="14" fillId="5" borderId="0" xfId="0" applyFont="1" applyFill="1" applyAlignment="1">
      <alignment vertical="center"/>
    </xf>
    <xf numFmtId="2" fontId="14" fillId="0" borderId="0" xfId="0" applyNumberFormat="1" applyFont="1" applyAlignment="1">
      <alignment horizontal="justify" vertical="center"/>
    </xf>
    <xf numFmtId="0" fontId="14" fillId="5" borderId="23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2" fontId="14" fillId="5" borderId="1" xfId="0" applyNumberFormat="1" applyFont="1" applyFill="1" applyBorder="1" applyAlignment="1">
      <alignment horizontal="center" vertical="center"/>
    </xf>
    <xf numFmtId="2" fontId="14" fillId="5" borderId="32" xfId="0" applyNumberFormat="1" applyFont="1" applyFill="1" applyBorder="1" applyAlignment="1">
      <alignment horizontal="center" vertical="center"/>
    </xf>
    <xf numFmtId="2" fontId="15" fillId="5" borderId="26" xfId="0" applyNumberFormat="1" applyFont="1" applyFill="1" applyBorder="1" applyAlignment="1">
      <alignment horizontal="center" vertical="center" wrapText="1"/>
    </xf>
    <xf numFmtId="167" fontId="14" fillId="5" borderId="27" xfId="0" applyNumberFormat="1" applyFont="1" applyFill="1" applyBorder="1" applyAlignment="1">
      <alignment horizontal="center" vertical="center"/>
    </xf>
    <xf numFmtId="168" fontId="14" fillId="5" borderId="27" xfId="0" applyNumberFormat="1" applyFont="1" applyFill="1" applyBorder="1" applyAlignment="1">
      <alignment horizontal="center" vertical="center"/>
    </xf>
    <xf numFmtId="166" fontId="14" fillId="5" borderId="27" xfId="0" applyNumberFormat="1" applyFont="1" applyFill="1" applyBorder="1" applyAlignment="1">
      <alignment horizontal="center" vertical="center"/>
    </xf>
    <xf numFmtId="169" fontId="14" fillId="5" borderId="27" xfId="0" applyNumberFormat="1" applyFont="1" applyFill="1" applyBorder="1" applyAlignment="1">
      <alignment horizontal="center" vertical="center"/>
    </xf>
    <xf numFmtId="0" fontId="20" fillId="0" borderId="0" xfId="10" quotePrefix="1" applyFont="1" applyBorder="1" applyAlignment="1">
      <alignment vertical="top" wrapText="1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top"/>
    </xf>
    <xf numFmtId="0" fontId="20" fillId="0" borderId="0" xfId="9" quotePrefix="1" applyFont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center" wrapText="1"/>
    </xf>
    <xf numFmtId="0" fontId="16" fillId="5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view="pageBreakPreview" zoomScaleNormal="100" zoomScaleSheetLayoutView="100" workbookViewId="0">
      <selection activeCell="D38" sqref="D3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8" t="s">
        <v>70</v>
      </c>
      <c r="B1" s="178"/>
      <c r="C1" s="178"/>
      <c r="D1" s="178"/>
      <c r="E1" s="178"/>
      <c r="I1" s="3"/>
    </row>
    <row r="2" spans="1:9" ht="31.5" customHeight="1" x14ac:dyDescent="0.2">
      <c r="A2" s="177" t="s">
        <v>71</v>
      </c>
      <c r="B2" s="177"/>
      <c r="C2" s="177"/>
      <c r="D2" s="177"/>
      <c r="E2" s="177"/>
      <c r="I2" s="3"/>
    </row>
    <row r="3" spans="1:9" ht="14.25" x14ac:dyDescent="0.2">
      <c r="A3" s="21" t="s">
        <v>6</v>
      </c>
      <c r="B3" s="22"/>
      <c r="C3" s="22"/>
      <c r="D3" s="179" t="s">
        <v>7</v>
      </c>
      <c r="E3" s="17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9" t="s">
        <v>8</v>
      </c>
      <c r="B6" s="41"/>
      <c r="C6" s="40"/>
      <c r="D6" s="40"/>
      <c r="E6" s="41"/>
    </row>
    <row r="7" spans="1:9" s="36" customFormat="1" ht="15" x14ac:dyDescent="0.25">
      <c r="A7" s="37" t="s">
        <v>46</v>
      </c>
      <c r="B7" s="41" t="s">
        <v>17</v>
      </c>
      <c r="C7" s="38" t="s">
        <v>11</v>
      </c>
      <c r="D7" s="38">
        <f>E7</f>
        <v>93.77</v>
      </c>
      <c r="E7" s="41">
        <v>93.77</v>
      </c>
    </row>
    <row r="8" spans="1:9" s="35" customFormat="1" ht="15" x14ac:dyDescent="0.25">
      <c r="A8" s="39" t="s">
        <v>33</v>
      </c>
      <c r="B8" s="41"/>
      <c r="C8" s="40"/>
      <c r="D8" s="40"/>
      <c r="E8" s="41"/>
    </row>
    <row r="9" spans="1:9" s="36" customFormat="1" ht="15" x14ac:dyDescent="0.25">
      <c r="A9" s="37" t="s">
        <v>47</v>
      </c>
      <c r="B9" s="41">
        <v>100</v>
      </c>
      <c r="C9" s="38" t="s">
        <v>12</v>
      </c>
      <c r="D9" s="40">
        <f>E9/B9</f>
        <v>3.95</v>
      </c>
      <c r="E9" s="41">
        <v>395</v>
      </c>
    </row>
    <row r="10" spans="1:9" s="36" customFormat="1" ht="15" x14ac:dyDescent="0.25">
      <c r="A10" s="42" t="s">
        <v>45</v>
      </c>
      <c r="B10" s="41"/>
      <c r="C10" s="38"/>
      <c r="D10" s="38"/>
      <c r="E10" s="41"/>
    </row>
    <row r="11" spans="1:9" s="36" customFormat="1" ht="30" x14ac:dyDescent="0.25">
      <c r="A11" s="37" t="s">
        <v>48</v>
      </c>
      <c r="B11" s="41" t="s">
        <v>17</v>
      </c>
      <c r="C11" s="40" t="s">
        <v>11</v>
      </c>
      <c r="D11" s="38">
        <f>E11</f>
        <v>1594.8</v>
      </c>
      <c r="E11" s="41">
        <v>1594.8</v>
      </c>
    </row>
    <row r="12" spans="1:9" s="36" customFormat="1" ht="15" x14ac:dyDescent="0.25">
      <c r="A12" s="42" t="s">
        <v>58</v>
      </c>
      <c r="B12" s="41"/>
      <c r="C12" s="38"/>
      <c r="D12" s="38"/>
      <c r="E12" s="41"/>
    </row>
    <row r="13" spans="1:9" s="35" customFormat="1" ht="30" x14ac:dyDescent="0.25">
      <c r="A13" s="37" t="s">
        <v>59</v>
      </c>
      <c r="B13" s="41" t="s">
        <v>61</v>
      </c>
      <c r="C13" s="40" t="s">
        <v>11</v>
      </c>
      <c r="D13" s="38">
        <f>E13</f>
        <v>480.81</v>
      </c>
      <c r="E13" s="41">
        <v>480.81</v>
      </c>
    </row>
    <row r="14" spans="1:9" s="36" customFormat="1" ht="15" x14ac:dyDescent="0.25">
      <c r="A14" s="42" t="s">
        <v>34</v>
      </c>
      <c r="B14" s="41"/>
      <c r="C14" s="38"/>
      <c r="D14" s="38"/>
      <c r="E14" s="41"/>
    </row>
    <row r="15" spans="1:9" s="35" customFormat="1" ht="30.75" customHeight="1" x14ac:dyDescent="0.25">
      <c r="A15" s="37" t="s">
        <v>66</v>
      </c>
      <c r="B15" s="41">
        <v>6.6000000000000003E-2</v>
      </c>
      <c r="C15" s="40" t="s">
        <v>14</v>
      </c>
      <c r="D15" s="40">
        <f t="shared" ref="D15:D19" si="0">E15/B15</f>
        <v>1551.6666666666665</v>
      </c>
      <c r="E15" s="41">
        <v>102.41</v>
      </c>
    </row>
    <row r="16" spans="1:9" s="36" customFormat="1" ht="15" x14ac:dyDescent="0.25">
      <c r="A16" s="37" t="s">
        <v>56</v>
      </c>
      <c r="B16" s="41">
        <v>0.01</v>
      </c>
      <c r="C16" s="38" t="s">
        <v>57</v>
      </c>
      <c r="D16" s="40">
        <f t="shared" si="0"/>
        <v>23654</v>
      </c>
      <c r="E16" s="41">
        <v>236.54</v>
      </c>
    </row>
    <row r="17" spans="1:5" s="35" customFormat="1" ht="15" x14ac:dyDescent="0.25">
      <c r="A17" s="37" t="s">
        <v>49</v>
      </c>
      <c r="B17" s="41">
        <v>1</v>
      </c>
      <c r="C17" s="38" t="s">
        <v>13</v>
      </c>
      <c r="D17" s="40">
        <f t="shared" si="0"/>
        <v>3332.27</v>
      </c>
      <c r="E17" s="41">
        <v>3332.27</v>
      </c>
    </row>
    <row r="18" spans="1:5" s="36" customFormat="1" ht="15" x14ac:dyDescent="0.25">
      <c r="A18" s="37" t="s">
        <v>50</v>
      </c>
      <c r="B18" s="41">
        <v>7</v>
      </c>
      <c r="C18" s="38" t="s">
        <v>15</v>
      </c>
      <c r="D18" s="40">
        <f t="shared" si="0"/>
        <v>234.46285714285713</v>
      </c>
      <c r="E18" s="41">
        <v>1641.24</v>
      </c>
    </row>
    <row r="19" spans="1:5" s="36" customFormat="1" ht="15" x14ac:dyDescent="0.25">
      <c r="A19" s="37" t="s">
        <v>72</v>
      </c>
      <c r="B19" s="41">
        <v>1</v>
      </c>
      <c r="C19" s="38" t="s">
        <v>73</v>
      </c>
      <c r="D19" s="40">
        <f t="shared" si="0"/>
        <v>272.33</v>
      </c>
      <c r="E19" s="41">
        <v>272.33</v>
      </c>
    </row>
    <row r="20" spans="1:5" s="36" customFormat="1" ht="15" x14ac:dyDescent="0.25">
      <c r="A20" s="42" t="s">
        <v>62</v>
      </c>
      <c r="B20" s="41"/>
      <c r="C20" s="38"/>
      <c r="D20" s="40"/>
      <c r="E20" s="41"/>
    </row>
    <row r="21" spans="1:5" s="36" customFormat="1" ht="31.5" customHeight="1" x14ac:dyDescent="0.25">
      <c r="A21" s="37" t="s">
        <v>74</v>
      </c>
      <c r="B21" s="41">
        <v>0.1</v>
      </c>
      <c r="C21" s="38" t="s">
        <v>63</v>
      </c>
      <c r="D21" s="40">
        <f t="shared" ref="D21:D23" si="1">E21/B21</f>
        <v>1149.8</v>
      </c>
      <c r="E21" s="41">
        <v>114.98</v>
      </c>
    </row>
    <row r="22" spans="1:5" s="36" customFormat="1" ht="15" x14ac:dyDescent="0.25">
      <c r="A22" s="37" t="s">
        <v>64</v>
      </c>
      <c r="B22" s="41">
        <v>0.01</v>
      </c>
      <c r="C22" s="38" t="s">
        <v>60</v>
      </c>
      <c r="D22" s="40">
        <f t="shared" si="1"/>
        <v>28730</v>
      </c>
      <c r="E22" s="41">
        <v>287.3</v>
      </c>
    </row>
    <row r="23" spans="1:5" s="36" customFormat="1" ht="15" x14ac:dyDescent="0.25">
      <c r="A23" s="37" t="s">
        <v>65</v>
      </c>
      <c r="B23" s="41">
        <v>0.02</v>
      </c>
      <c r="C23" s="38" t="s">
        <v>60</v>
      </c>
      <c r="D23" s="40">
        <f t="shared" si="1"/>
        <v>24024.5</v>
      </c>
      <c r="E23" s="41">
        <v>480.49</v>
      </c>
    </row>
    <row r="24" spans="1:5" s="36" customFormat="1" ht="15" x14ac:dyDescent="0.25">
      <c r="A24" s="42" t="s">
        <v>35</v>
      </c>
      <c r="B24" s="41"/>
      <c r="C24" s="38"/>
      <c r="D24" s="38"/>
      <c r="E24" s="41"/>
    </row>
    <row r="25" spans="1:5" s="36" customFormat="1" ht="15" x14ac:dyDescent="0.25">
      <c r="A25" s="43" t="s">
        <v>51</v>
      </c>
      <c r="B25" s="41" t="s">
        <v>18</v>
      </c>
      <c r="C25" s="38" t="s">
        <v>11</v>
      </c>
      <c r="D25" s="38">
        <f>E25</f>
        <v>1666.67</v>
      </c>
      <c r="E25" s="41">
        <v>1666.67</v>
      </c>
    </row>
    <row r="26" spans="1:5" s="36" customFormat="1" ht="15" x14ac:dyDescent="0.25">
      <c r="A26" s="42" t="s">
        <v>9</v>
      </c>
      <c r="B26" s="41"/>
      <c r="C26" s="38"/>
      <c r="D26" s="38"/>
      <c r="E26" s="41"/>
    </row>
    <row r="27" spans="1:5" s="36" customFormat="1" ht="15" x14ac:dyDescent="0.25">
      <c r="A27" s="43" t="s">
        <v>52</v>
      </c>
      <c r="B27" s="41" t="s">
        <v>19</v>
      </c>
      <c r="C27" s="38" t="s">
        <v>12</v>
      </c>
      <c r="D27" s="38">
        <f>E27</f>
        <v>2623.44</v>
      </c>
      <c r="E27" s="41">
        <v>2623.44</v>
      </c>
    </row>
    <row r="28" spans="1:5" s="36" customFormat="1" ht="15" x14ac:dyDescent="0.25">
      <c r="A28" s="42" t="s">
        <v>10</v>
      </c>
      <c r="B28" s="41"/>
      <c r="C28" s="38"/>
      <c r="D28" s="38"/>
      <c r="E28" s="41"/>
    </row>
    <row r="29" spans="1:5" s="36" customFormat="1" ht="15" x14ac:dyDescent="0.25">
      <c r="A29" s="43" t="s">
        <v>53</v>
      </c>
      <c r="B29" s="41" t="s">
        <v>17</v>
      </c>
      <c r="C29" s="38" t="s">
        <v>11</v>
      </c>
      <c r="D29" s="38">
        <f>E29</f>
        <v>872.19</v>
      </c>
      <c r="E29" s="41">
        <v>872.19</v>
      </c>
    </row>
    <row r="30" spans="1:5" ht="14.25" customHeight="1" x14ac:dyDescent="0.2">
      <c r="A30" s="27" t="s">
        <v>20</v>
      </c>
      <c r="B30" s="31" t="s">
        <v>16</v>
      </c>
      <c r="C30" s="28"/>
      <c r="D30" s="31"/>
      <c r="E30" s="29">
        <f>SUM(E6:E29)</f>
        <v>14194.24</v>
      </c>
    </row>
    <row r="31" spans="1:5" ht="15" customHeight="1" x14ac:dyDescent="0.2">
      <c r="D31" s="13"/>
    </row>
    <row r="32" spans="1:5" ht="15" customHeight="1" x14ac:dyDescent="0.2">
      <c r="A32" s="13" t="s">
        <v>26</v>
      </c>
      <c r="B32" s="13"/>
      <c r="C32" s="13"/>
      <c r="D32" s="13"/>
      <c r="E32" s="13"/>
    </row>
    <row r="33" spans="1:5" ht="15" x14ac:dyDescent="0.2">
      <c r="A33" s="13" t="s">
        <v>75</v>
      </c>
      <c r="B33" s="13"/>
      <c r="C33" s="13"/>
      <c r="D33" s="13"/>
      <c r="E33" s="13"/>
    </row>
    <row r="34" spans="1:5" ht="15" customHeight="1" x14ac:dyDescent="0.2">
      <c r="A34" s="13" t="s">
        <v>27</v>
      </c>
      <c r="B34" s="13"/>
      <c r="C34" s="13"/>
      <c r="D34" s="13"/>
      <c r="E34" s="13"/>
    </row>
    <row r="35" spans="1:5" ht="15" customHeight="1" x14ac:dyDescent="0.2">
      <c r="A35" s="13" t="s">
        <v>28</v>
      </c>
      <c r="B35" s="13"/>
      <c r="C35" s="13"/>
      <c r="D35" s="14"/>
      <c r="E35" s="13"/>
    </row>
    <row r="36" spans="1:5" ht="15" customHeight="1" x14ac:dyDescent="0.2">
      <c r="A36" s="30" t="s">
        <v>54</v>
      </c>
      <c r="B36" s="14"/>
      <c r="C36" s="14"/>
      <c r="E36" s="14"/>
    </row>
    <row r="37" spans="1:5" ht="15" customHeight="1" x14ac:dyDescent="0.25">
      <c r="A37" s="30" t="s">
        <v>55</v>
      </c>
      <c r="D37" s="2"/>
    </row>
    <row r="38" spans="1:5" ht="15" customHeight="1" x14ac:dyDescent="0.25">
      <c r="A38" s="30"/>
      <c r="D38" s="2"/>
    </row>
    <row r="39" spans="1:5" ht="15" x14ac:dyDescent="0.25">
      <c r="A39" s="6" t="s">
        <v>21</v>
      </c>
      <c r="B39" s="2"/>
      <c r="C39" s="2"/>
      <c r="D39" s="2"/>
      <c r="E39" s="2"/>
    </row>
    <row r="40" spans="1:5" ht="15" customHeight="1" x14ac:dyDescent="0.25">
      <c r="A40" s="6"/>
      <c r="B40" s="2"/>
      <c r="C40" s="2"/>
      <c r="D40" s="15"/>
      <c r="E40" s="2"/>
    </row>
    <row r="41" spans="1:5" ht="15" x14ac:dyDescent="0.25">
      <c r="A41" s="176" t="s">
        <v>42</v>
      </c>
      <c r="B41" s="176"/>
      <c r="C41" s="15" t="s">
        <v>25</v>
      </c>
      <c r="D41" s="4"/>
      <c r="E41" s="5"/>
    </row>
    <row r="42" spans="1:5" ht="15" customHeight="1" x14ac:dyDescent="0.25">
      <c r="A42" s="180" t="s">
        <v>43</v>
      </c>
      <c r="B42" s="180"/>
      <c r="C42" s="4" t="s">
        <v>22</v>
      </c>
      <c r="D42" s="2"/>
      <c r="E42" s="2"/>
    </row>
    <row r="43" spans="1:5" ht="15" x14ac:dyDescent="0.25">
      <c r="A43" s="6"/>
      <c r="B43" s="2"/>
      <c r="C43" s="2"/>
      <c r="D43" s="15"/>
      <c r="E43" s="2"/>
    </row>
    <row r="44" spans="1:5" ht="15" customHeight="1" x14ac:dyDescent="0.25">
      <c r="A44" s="176" t="s">
        <v>24</v>
      </c>
      <c r="B44" s="176"/>
      <c r="C44" s="15" t="s">
        <v>25</v>
      </c>
      <c r="D44" s="4"/>
      <c r="E44" s="2"/>
    </row>
    <row r="45" spans="1:5" ht="15" customHeight="1" x14ac:dyDescent="0.25">
      <c r="A45" s="16" t="s">
        <v>23</v>
      </c>
      <c r="B45" s="5"/>
      <c r="C45" s="4" t="s">
        <v>22</v>
      </c>
      <c r="D45" s="2"/>
      <c r="E45" s="2"/>
    </row>
    <row r="46" spans="1:5" ht="15" x14ac:dyDescent="0.25">
      <c r="A46" s="2"/>
      <c r="B46" s="2"/>
      <c r="C46" s="2"/>
      <c r="E46" s="2"/>
    </row>
  </sheetData>
  <mergeCells count="6">
    <mergeCell ref="A44:B44"/>
    <mergeCell ref="A2:E2"/>
    <mergeCell ref="A1:E1"/>
    <mergeCell ref="D3:E3"/>
    <mergeCell ref="A42:B42"/>
    <mergeCell ref="A41:B4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view="pageBreakPreview" zoomScale="90" zoomScaleNormal="100" zoomScaleSheetLayoutView="90" workbookViewId="0">
      <selection activeCell="A18" sqref="A18:D18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81" t="s">
        <v>69</v>
      </c>
      <c r="B1" s="181"/>
      <c r="C1" s="181"/>
      <c r="D1" s="181"/>
    </row>
    <row r="2" spans="1:4" x14ac:dyDescent="0.25">
      <c r="A2" s="7"/>
      <c r="B2" s="7"/>
      <c r="C2" s="7"/>
      <c r="D2" s="7"/>
    </row>
    <row r="3" spans="1:4" x14ac:dyDescent="0.25">
      <c r="A3" s="8" t="s">
        <v>41</v>
      </c>
      <c r="B3" s="9"/>
      <c r="C3" s="185"/>
      <c r="D3" s="185"/>
    </row>
    <row r="4" spans="1:4" x14ac:dyDescent="0.25">
      <c r="A4" s="8"/>
      <c r="B4" s="9"/>
      <c r="C4" s="12"/>
      <c r="D4" s="12"/>
    </row>
    <row r="5" spans="1:4" x14ac:dyDescent="0.25">
      <c r="A5" s="23" t="s">
        <v>29</v>
      </c>
      <c r="B5" s="23" t="s">
        <v>30</v>
      </c>
      <c r="C5" s="24" t="s">
        <v>31</v>
      </c>
      <c r="D5" s="24" t="s">
        <v>32</v>
      </c>
    </row>
    <row r="6" spans="1:4" x14ac:dyDescent="0.25">
      <c r="A6" s="32" t="s">
        <v>40</v>
      </c>
      <c r="B6" s="33" t="s">
        <v>16</v>
      </c>
      <c r="C6" s="33">
        <v>7127.12</v>
      </c>
      <c r="D6" s="33">
        <v>4084.81</v>
      </c>
    </row>
    <row r="7" spans="1:4" x14ac:dyDescent="0.25">
      <c r="A7" s="32" t="s">
        <v>44</v>
      </c>
      <c r="B7" s="33" t="s">
        <v>16</v>
      </c>
      <c r="C7" s="33">
        <v>1594.8</v>
      </c>
      <c r="D7" s="33">
        <v>953.13</v>
      </c>
    </row>
    <row r="8" spans="1:4" x14ac:dyDescent="0.25">
      <c r="A8" s="32" t="s">
        <v>8</v>
      </c>
      <c r="B8" s="33">
        <v>93.77</v>
      </c>
      <c r="C8" s="33" t="s">
        <v>16</v>
      </c>
      <c r="D8" s="33" t="s">
        <v>16</v>
      </c>
    </row>
    <row r="9" spans="1:4" x14ac:dyDescent="0.25">
      <c r="A9" s="32" t="s">
        <v>33</v>
      </c>
      <c r="B9" s="33">
        <v>395</v>
      </c>
      <c r="C9" s="33" t="s">
        <v>16</v>
      </c>
      <c r="D9" s="33" t="s">
        <v>16</v>
      </c>
    </row>
    <row r="10" spans="1:4" ht="30" x14ac:dyDescent="0.25">
      <c r="A10" s="32" t="s">
        <v>45</v>
      </c>
      <c r="B10" s="33">
        <v>1594.8</v>
      </c>
      <c r="C10" s="33" t="s">
        <v>16</v>
      </c>
      <c r="D10" s="33" t="s">
        <v>16</v>
      </c>
    </row>
    <row r="11" spans="1:4" ht="30" x14ac:dyDescent="0.25">
      <c r="A11" s="32" t="s">
        <v>58</v>
      </c>
      <c r="B11" s="33">
        <v>480.81</v>
      </c>
      <c r="C11" s="33" t="s">
        <v>16</v>
      </c>
      <c r="D11" s="33" t="s">
        <v>16</v>
      </c>
    </row>
    <row r="12" spans="1:4" x14ac:dyDescent="0.25">
      <c r="A12" s="32" t="s">
        <v>34</v>
      </c>
      <c r="B12" s="33">
        <v>5584.79</v>
      </c>
      <c r="C12" s="33" t="s">
        <v>16</v>
      </c>
      <c r="D12" s="33" t="s">
        <v>16</v>
      </c>
    </row>
    <row r="13" spans="1:4" ht="30" x14ac:dyDescent="0.25">
      <c r="A13" s="32" t="s">
        <v>62</v>
      </c>
      <c r="B13" s="33">
        <v>882.77</v>
      </c>
      <c r="C13" s="33" t="s">
        <v>16</v>
      </c>
      <c r="D13" s="33" t="s">
        <v>16</v>
      </c>
    </row>
    <row r="14" spans="1:4" x14ac:dyDescent="0.25">
      <c r="A14" s="32" t="s">
        <v>35</v>
      </c>
      <c r="B14" s="33">
        <v>1666.67</v>
      </c>
      <c r="C14" s="33" t="s">
        <v>16</v>
      </c>
      <c r="D14" s="33" t="s">
        <v>16</v>
      </c>
    </row>
    <row r="15" spans="1:4" x14ac:dyDescent="0.25">
      <c r="A15" s="32" t="s">
        <v>9</v>
      </c>
      <c r="B15" s="33">
        <v>2623.44</v>
      </c>
      <c r="C15" s="33" t="s">
        <v>16</v>
      </c>
      <c r="D15" s="33" t="s">
        <v>16</v>
      </c>
    </row>
    <row r="16" spans="1:4" x14ac:dyDescent="0.25">
      <c r="A16" s="32" t="s">
        <v>10</v>
      </c>
      <c r="B16" s="33">
        <v>872.19</v>
      </c>
      <c r="C16" s="33" t="s">
        <v>16</v>
      </c>
      <c r="D16" s="33" t="s">
        <v>16</v>
      </c>
    </row>
    <row r="17" spans="1:4" x14ac:dyDescent="0.25">
      <c r="A17" s="25" t="s">
        <v>20</v>
      </c>
      <c r="B17" s="26">
        <f>SUM(B6:B16)</f>
        <v>14194.240000000002</v>
      </c>
      <c r="C17" s="26">
        <f>SUM(C6:C16)</f>
        <v>8721.92</v>
      </c>
      <c r="D17" s="26">
        <f>SUM(D6:D16)</f>
        <v>5037.9399999999996</v>
      </c>
    </row>
    <row r="18" spans="1:4" s="11" customFormat="1" ht="24.75" customHeight="1" x14ac:dyDescent="0.25">
      <c r="A18" s="182" t="s">
        <v>67</v>
      </c>
      <c r="B18" s="183"/>
      <c r="C18" s="183"/>
      <c r="D18" s="184"/>
    </row>
    <row r="19" spans="1:4" s="11" customFormat="1" ht="24.75" customHeight="1" x14ac:dyDescent="0.25">
      <c r="A19" s="182" t="s">
        <v>68</v>
      </c>
      <c r="B19" s="183"/>
      <c r="C19" s="183"/>
      <c r="D19" s="184"/>
    </row>
    <row r="20" spans="1:4" s="11" customFormat="1" ht="24.75" customHeight="1" x14ac:dyDescent="0.25">
      <c r="A20" s="2"/>
      <c r="B20" s="2"/>
      <c r="C20" s="2"/>
      <c r="D20" s="2"/>
    </row>
    <row r="21" spans="1:4" ht="15" customHeight="1" x14ac:dyDescent="0.25">
      <c r="A21" s="10" t="s">
        <v>38</v>
      </c>
      <c r="B21" s="9"/>
      <c r="C21" s="9"/>
      <c r="D21" s="7"/>
    </row>
    <row r="22" spans="1:4" ht="22.5" customHeight="1" x14ac:dyDescent="0.25">
      <c r="A22" s="9" t="s">
        <v>39</v>
      </c>
      <c r="B22" s="9"/>
      <c r="C22" s="9"/>
      <c r="D22" s="7"/>
    </row>
    <row r="23" spans="1:4" ht="22.5" customHeight="1" x14ac:dyDescent="0.25">
      <c r="A23" s="10" t="s">
        <v>36</v>
      </c>
      <c r="B23" s="9"/>
      <c r="C23" s="9"/>
      <c r="D23" s="7"/>
    </row>
    <row r="24" spans="1:4" ht="22.5" customHeight="1" x14ac:dyDescent="0.25">
      <c r="A24" s="10" t="s">
        <v>37</v>
      </c>
      <c r="B24" s="9"/>
      <c r="C24" s="9"/>
      <c r="D24" s="7"/>
    </row>
    <row r="25" spans="1:4" ht="22.5" customHeight="1" x14ac:dyDescent="0.25">
      <c r="A25" s="1"/>
      <c r="B25" s="1"/>
      <c r="C25" s="1"/>
    </row>
  </sheetData>
  <mergeCells count="4">
    <mergeCell ref="A1:D1"/>
    <mergeCell ref="A18:D18"/>
    <mergeCell ref="A19:D19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O15" sqref="O1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1" t="s">
        <v>100</v>
      </c>
      <c r="B1" s="181"/>
      <c r="C1" s="181"/>
      <c r="D1" s="181"/>
      <c r="E1" s="181"/>
      <c r="F1" s="181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76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94" t="s">
        <v>77</v>
      </c>
      <c r="B5" s="194"/>
      <c r="C5" s="194"/>
      <c r="D5" s="194"/>
      <c r="E5" s="194"/>
      <c r="F5" s="19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95" t="s">
        <v>78</v>
      </c>
      <c r="B6" s="96">
        <v>2</v>
      </c>
      <c r="C6" s="95" t="s">
        <v>79</v>
      </c>
      <c r="D6" s="97">
        <v>398.7</v>
      </c>
      <c r="E6" s="95" t="s">
        <v>80</v>
      </c>
      <c r="F6" s="98">
        <v>398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95"/>
      <c r="R6" s="196"/>
      <c r="S6" s="56"/>
    </row>
    <row r="7" spans="1:19" s="59" customFormat="1" ht="32.25" customHeight="1" x14ac:dyDescent="0.25">
      <c r="A7" s="95" t="s">
        <v>81</v>
      </c>
      <c r="B7" s="96">
        <v>1</v>
      </c>
      <c r="C7" s="95" t="s">
        <v>82</v>
      </c>
      <c r="D7" s="97">
        <v>0</v>
      </c>
      <c r="E7" s="95" t="s">
        <v>83</v>
      </c>
      <c r="F7" s="98">
        <v>256.5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95"/>
      <c r="R7" s="197"/>
      <c r="S7" s="58"/>
    </row>
    <row r="8" spans="1:19" s="59" customFormat="1" ht="33.75" customHeight="1" x14ac:dyDescent="0.25">
      <c r="A8" s="78" t="s">
        <v>84</v>
      </c>
      <c r="B8" s="96">
        <v>8</v>
      </c>
      <c r="C8" s="95" t="s">
        <v>85</v>
      </c>
      <c r="D8" s="98">
        <v>39.799999999999997</v>
      </c>
      <c r="E8" s="95" t="s">
        <v>86</v>
      </c>
      <c r="F8" s="98">
        <v>66.099999999999994</v>
      </c>
      <c r="G8" s="48"/>
      <c r="H8" s="50"/>
      <c r="I8" s="51"/>
      <c r="J8" s="52"/>
      <c r="K8" s="61"/>
      <c r="L8" s="54"/>
      <c r="M8" s="54"/>
      <c r="N8" s="54"/>
      <c r="O8" s="54"/>
      <c r="P8" s="55"/>
      <c r="Q8" s="195"/>
      <c r="R8" s="196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61"/>
      <c r="L9" s="54"/>
      <c r="M9" s="54"/>
      <c r="N9" s="54"/>
      <c r="O9" s="54"/>
      <c r="P9" s="48"/>
      <c r="Q9" s="61"/>
      <c r="R9" s="65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98" t="s">
        <v>87</v>
      </c>
      <c r="B11" s="199"/>
      <c r="C11" s="199"/>
      <c r="D11" s="199"/>
      <c r="E11" s="200"/>
      <c r="F11" s="70" t="s">
        <v>88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00" customFormat="1" ht="30" customHeight="1" x14ac:dyDescent="0.25">
      <c r="A12" s="187" t="s">
        <v>217</v>
      </c>
      <c r="B12" s="188"/>
      <c r="C12" s="188"/>
      <c r="D12" s="188"/>
      <c r="E12" s="189"/>
      <c r="F12" s="99">
        <v>-9156.2999999999993</v>
      </c>
    </row>
    <row r="13" spans="1:19" s="100" customFormat="1" ht="30" customHeight="1" x14ac:dyDescent="0.25">
      <c r="A13" s="187" t="s">
        <v>89</v>
      </c>
      <c r="B13" s="188"/>
      <c r="C13" s="188"/>
      <c r="D13" s="188"/>
      <c r="E13" s="189"/>
      <c r="F13" s="99">
        <v>3813.2</v>
      </c>
    </row>
    <row r="14" spans="1:19" s="100" customFormat="1" ht="30" customHeight="1" x14ac:dyDescent="0.25">
      <c r="A14" s="187" t="s">
        <v>90</v>
      </c>
      <c r="B14" s="188"/>
      <c r="C14" s="188"/>
      <c r="D14" s="188"/>
      <c r="E14" s="189"/>
      <c r="F14" s="101">
        <f>SUM(F15:F17)</f>
        <v>53106.84</v>
      </c>
    </row>
    <row r="15" spans="1:19" s="69" customFormat="1" ht="28.5" customHeight="1" x14ac:dyDescent="0.25">
      <c r="A15" s="190" t="s">
        <v>91</v>
      </c>
      <c r="B15" s="191"/>
      <c r="C15" s="191"/>
      <c r="D15" s="191"/>
      <c r="E15" s="192"/>
      <c r="F15" s="72">
        <v>53106.84</v>
      </c>
    </row>
    <row r="16" spans="1:19" s="69" customFormat="1" ht="24.75" hidden="1" customHeight="1" x14ac:dyDescent="0.25">
      <c r="A16" s="190" t="s">
        <v>92</v>
      </c>
      <c r="B16" s="191"/>
      <c r="C16" s="191"/>
      <c r="D16" s="191"/>
      <c r="E16" s="192"/>
      <c r="F16" s="72"/>
    </row>
    <row r="17" spans="1:19" s="69" customFormat="1" ht="30" hidden="1" customHeight="1" x14ac:dyDescent="0.25">
      <c r="A17" s="190" t="s">
        <v>93</v>
      </c>
      <c r="B17" s="191"/>
      <c r="C17" s="191"/>
      <c r="D17" s="191"/>
      <c r="E17" s="192"/>
      <c r="F17" s="72"/>
    </row>
    <row r="18" spans="1:19" s="100" customFormat="1" ht="30" customHeight="1" x14ac:dyDescent="0.25">
      <c r="A18" s="187" t="s">
        <v>94</v>
      </c>
      <c r="B18" s="188"/>
      <c r="C18" s="188"/>
      <c r="D18" s="188"/>
      <c r="E18" s="189"/>
      <c r="F18" s="102">
        <f>SUM(F19:F21)</f>
        <v>53683.68</v>
      </c>
    </row>
    <row r="19" spans="1:19" s="69" customFormat="1" ht="30" customHeight="1" x14ac:dyDescent="0.25">
      <c r="A19" s="190" t="s">
        <v>91</v>
      </c>
      <c r="B19" s="191"/>
      <c r="C19" s="191"/>
      <c r="D19" s="191"/>
      <c r="E19" s="192"/>
      <c r="F19" s="72">
        <v>53683.68</v>
      </c>
    </row>
    <row r="20" spans="1:19" s="69" customFormat="1" ht="30" hidden="1" customHeight="1" x14ac:dyDescent="0.25">
      <c r="A20" s="190" t="s">
        <v>92</v>
      </c>
      <c r="B20" s="191"/>
      <c r="C20" s="191"/>
      <c r="D20" s="191"/>
      <c r="E20" s="192"/>
      <c r="F20" s="72"/>
    </row>
    <row r="21" spans="1:19" s="73" customFormat="1" ht="30" hidden="1" customHeight="1" x14ac:dyDescent="0.2">
      <c r="A21" s="190" t="s">
        <v>93</v>
      </c>
      <c r="B21" s="191"/>
      <c r="C21" s="191"/>
      <c r="D21" s="191"/>
      <c r="E21" s="192"/>
      <c r="F21" s="7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3" customFormat="1" ht="30" customHeight="1" x14ac:dyDescent="0.25">
      <c r="A22" s="187" t="s">
        <v>95</v>
      </c>
      <c r="B22" s="188"/>
      <c r="C22" s="188"/>
      <c r="D22" s="188"/>
      <c r="E22" s="189"/>
      <c r="F22" s="102">
        <f>F12+F18</f>
        <v>44527.380000000005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3" customFormat="1" ht="30" customHeight="1" x14ac:dyDescent="0.25">
      <c r="A23" s="187" t="s">
        <v>96</v>
      </c>
      <c r="B23" s="188"/>
      <c r="C23" s="188"/>
      <c r="D23" s="188"/>
      <c r="E23" s="189"/>
      <c r="F23" s="102">
        <f>'Акт (2)'!E66</f>
        <v>78227.544999999998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3" customFormat="1" ht="30" customHeight="1" x14ac:dyDescent="0.25">
      <c r="A24" s="187" t="s">
        <v>218</v>
      </c>
      <c r="B24" s="188"/>
      <c r="C24" s="188"/>
      <c r="D24" s="188"/>
      <c r="E24" s="189"/>
      <c r="F24" s="102">
        <f>F22-F23</f>
        <v>-33700.164999999994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3" customFormat="1" ht="30" customHeight="1" x14ac:dyDescent="0.25">
      <c r="A25" s="187" t="s">
        <v>97</v>
      </c>
      <c r="B25" s="188"/>
      <c r="C25" s="188"/>
      <c r="D25" s="188"/>
      <c r="E25" s="189"/>
      <c r="F25" s="104">
        <f>F13+F14-F18</f>
        <v>3236.3599999999933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86" t="s">
        <v>98</v>
      </c>
      <c r="B27" s="186"/>
      <c r="C27" s="186"/>
      <c r="D27" s="186"/>
    </row>
    <row r="28" spans="1:19" s="2" customFormat="1" ht="21.75" customHeight="1" x14ac:dyDescent="0.25">
      <c r="A28" s="193" t="s">
        <v>99</v>
      </c>
      <c r="B28" s="193"/>
      <c r="C28" s="193"/>
      <c r="D28" s="193"/>
    </row>
    <row r="29" spans="1:19" s="2" customFormat="1" ht="22.5" customHeight="1" x14ac:dyDescent="0.25">
      <c r="A29" s="186" t="s">
        <v>36</v>
      </c>
      <c r="B29" s="186"/>
      <c r="C29" s="186"/>
      <c r="D29" s="186"/>
    </row>
    <row r="30" spans="1:19" s="2" customFormat="1" ht="22.5" customHeight="1" x14ac:dyDescent="0.25">
      <c r="A30" s="186" t="s">
        <v>37</v>
      </c>
      <c r="B30" s="186"/>
      <c r="C30" s="186"/>
      <c r="D30" s="4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3"/>
  <sheetViews>
    <sheetView view="pageBreakPreview" topLeftCell="A43" zoomScaleNormal="100" zoomScaleSheetLayoutView="100" workbookViewId="0">
      <selection activeCell="E9" sqref="E9:E2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8" t="s">
        <v>157</v>
      </c>
      <c r="B1" s="178"/>
      <c r="C1" s="178"/>
      <c r="D1" s="178"/>
      <c r="E1" s="178"/>
      <c r="I1" s="3"/>
    </row>
    <row r="2" spans="1:9" ht="31.5" customHeight="1" x14ac:dyDescent="0.2">
      <c r="A2" s="177" t="s">
        <v>71</v>
      </c>
      <c r="B2" s="177"/>
      <c r="C2" s="177"/>
      <c r="D2" s="177"/>
      <c r="E2" s="177"/>
      <c r="I2" s="3"/>
    </row>
    <row r="3" spans="1:9" ht="14.25" x14ac:dyDescent="0.2">
      <c r="A3" s="21" t="s">
        <v>6</v>
      </c>
      <c r="B3" s="76"/>
      <c r="C3" s="76"/>
      <c r="D3" s="179" t="s">
        <v>158</v>
      </c>
      <c r="E3" s="17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81" customFormat="1" ht="15" customHeight="1" x14ac:dyDescent="0.2">
      <c r="A6" s="80" t="s">
        <v>8</v>
      </c>
      <c r="B6" s="83"/>
      <c r="C6" s="83"/>
      <c r="D6" s="83"/>
      <c r="E6" s="83"/>
    </row>
    <row r="7" spans="1:9" s="79" customFormat="1" ht="15" customHeight="1" x14ac:dyDescent="0.25">
      <c r="A7" s="82" t="s">
        <v>46</v>
      </c>
      <c r="B7" s="84" t="s">
        <v>17</v>
      </c>
      <c r="C7" s="84" t="s">
        <v>11</v>
      </c>
      <c r="D7" s="90">
        <f>E7</f>
        <v>621.97</v>
      </c>
      <c r="E7" s="86">
        <v>621.97</v>
      </c>
    </row>
    <row r="8" spans="1:9" s="81" customFormat="1" ht="15" customHeight="1" x14ac:dyDescent="0.25">
      <c r="A8" s="80" t="s">
        <v>33</v>
      </c>
      <c r="B8" s="83"/>
      <c r="C8" s="83"/>
      <c r="D8" s="85"/>
      <c r="E8" s="83"/>
    </row>
    <row r="9" spans="1:9" s="79" customFormat="1" ht="30.75" customHeight="1" x14ac:dyDescent="0.25">
      <c r="A9" s="82" t="s">
        <v>101</v>
      </c>
      <c r="B9" s="87">
        <v>1</v>
      </c>
      <c r="C9" s="84" t="s">
        <v>102</v>
      </c>
      <c r="D9" s="91">
        <f t="shared" ref="D9:D58" si="0">E9/B9</f>
        <v>2146.0300000000002</v>
      </c>
      <c r="E9" s="86">
        <v>2146.0300000000002</v>
      </c>
    </row>
    <row r="10" spans="1:9" s="79" customFormat="1" ht="30" customHeight="1" x14ac:dyDescent="0.25">
      <c r="A10" s="82" t="s">
        <v>103</v>
      </c>
      <c r="B10" s="88">
        <v>0.1</v>
      </c>
      <c r="C10" s="84" t="s">
        <v>104</v>
      </c>
      <c r="D10" s="91">
        <f t="shared" si="0"/>
        <v>1081.0999999999999</v>
      </c>
      <c r="E10" s="86">
        <v>108.11</v>
      </c>
    </row>
    <row r="11" spans="1:9" s="79" customFormat="1" ht="32.25" customHeight="1" x14ac:dyDescent="0.25">
      <c r="A11" s="82" t="s">
        <v>105</v>
      </c>
      <c r="B11" s="87">
        <v>1</v>
      </c>
      <c r="C11" s="84" t="s">
        <v>102</v>
      </c>
      <c r="D11" s="91">
        <f t="shared" si="0"/>
        <v>627.6</v>
      </c>
      <c r="E11" s="86">
        <v>627.6</v>
      </c>
    </row>
    <row r="12" spans="1:9" s="79" customFormat="1" ht="15" customHeight="1" x14ac:dyDescent="0.25">
      <c r="A12" s="82" t="s">
        <v>106</v>
      </c>
      <c r="B12" s="89">
        <v>0.33300000000000002</v>
      </c>
      <c r="C12" s="84" t="s">
        <v>13</v>
      </c>
      <c r="D12" s="91">
        <f t="shared" si="0"/>
        <v>602.94294294294286</v>
      </c>
      <c r="E12" s="86">
        <v>200.78</v>
      </c>
    </row>
    <row r="13" spans="1:9" s="79" customFormat="1" ht="15" customHeight="1" x14ac:dyDescent="0.25">
      <c r="A13" s="82" t="s">
        <v>107</v>
      </c>
      <c r="B13" s="89">
        <v>3.5000000000000003E-2</v>
      </c>
      <c r="C13" s="84" t="s">
        <v>108</v>
      </c>
      <c r="D13" s="91">
        <f t="shared" si="0"/>
        <v>24839.714285714283</v>
      </c>
      <c r="E13" s="86">
        <v>869.39</v>
      </c>
    </row>
    <row r="14" spans="1:9" s="79" customFormat="1" ht="15" customHeight="1" x14ac:dyDescent="0.25">
      <c r="A14" s="82" t="s">
        <v>109</v>
      </c>
      <c r="B14" s="86">
        <v>0.01</v>
      </c>
      <c r="C14" s="84" t="s">
        <v>108</v>
      </c>
      <c r="D14" s="91">
        <f t="shared" si="0"/>
        <v>25013</v>
      </c>
      <c r="E14" s="86">
        <v>250.13</v>
      </c>
    </row>
    <row r="15" spans="1:9" s="79" customFormat="1" ht="30" customHeight="1" x14ac:dyDescent="0.25">
      <c r="A15" s="82" t="s">
        <v>110</v>
      </c>
      <c r="B15" s="86">
        <v>0.17</v>
      </c>
      <c r="C15" s="84" t="s">
        <v>108</v>
      </c>
      <c r="D15" s="91">
        <f t="shared" si="0"/>
        <v>4734.411764705882</v>
      </c>
      <c r="E15" s="86">
        <v>804.85</v>
      </c>
    </row>
    <row r="16" spans="1:9" s="79" customFormat="1" ht="15" customHeight="1" x14ac:dyDescent="0.25">
      <c r="A16" s="82" t="s">
        <v>111</v>
      </c>
      <c r="B16" s="89">
        <v>1.7000000000000001E-2</v>
      </c>
      <c r="C16" s="84" t="s">
        <v>108</v>
      </c>
      <c r="D16" s="91">
        <f t="shared" si="0"/>
        <v>24953.529411764703</v>
      </c>
      <c r="E16" s="86">
        <v>424.21</v>
      </c>
    </row>
    <row r="17" spans="1:5" s="79" customFormat="1" ht="15" customHeight="1" x14ac:dyDescent="0.25">
      <c r="A17" s="82" t="s">
        <v>112</v>
      </c>
      <c r="B17" s="89">
        <v>0.33300000000000002</v>
      </c>
      <c r="C17" s="84" t="s">
        <v>13</v>
      </c>
      <c r="D17" s="91">
        <f t="shared" si="0"/>
        <v>532.25225225225222</v>
      </c>
      <c r="E17" s="86">
        <v>177.24</v>
      </c>
    </row>
    <row r="18" spans="1:5" s="79" customFormat="1" ht="15" customHeight="1" x14ac:dyDescent="0.25">
      <c r="A18" s="82" t="s">
        <v>113</v>
      </c>
      <c r="B18" s="89">
        <v>0.33300000000000002</v>
      </c>
      <c r="C18" s="84" t="s">
        <v>13</v>
      </c>
      <c r="D18" s="91">
        <f t="shared" si="0"/>
        <v>273.63363363363362</v>
      </c>
      <c r="E18" s="86">
        <v>91.12</v>
      </c>
    </row>
    <row r="19" spans="1:5" s="79" customFormat="1" ht="15" customHeight="1" x14ac:dyDescent="0.25">
      <c r="A19" s="82" t="s">
        <v>114</v>
      </c>
      <c r="B19" s="89">
        <v>1.0999999999999999E-2</v>
      </c>
      <c r="C19" s="84" t="s">
        <v>108</v>
      </c>
      <c r="D19" s="91">
        <f t="shared" si="0"/>
        <v>24812.727272727276</v>
      </c>
      <c r="E19" s="86">
        <v>272.94</v>
      </c>
    </row>
    <row r="20" spans="1:5" s="79" customFormat="1" ht="15" customHeight="1" x14ac:dyDescent="0.25">
      <c r="A20" s="82" t="s">
        <v>115</v>
      </c>
      <c r="B20" s="89">
        <v>2.5000000000000001E-2</v>
      </c>
      <c r="C20" s="84" t="s">
        <v>108</v>
      </c>
      <c r="D20" s="91">
        <f t="shared" si="0"/>
        <v>24815.599999999999</v>
      </c>
      <c r="E20" s="86">
        <v>620.39</v>
      </c>
    </row>
    <row r="21" spans="1:5" s="79" customFormat="1" ht="15" customHeight="1" x14ac:dyDescent="0.25">
      <c r="A21" s="82" t="s">
        <v>116</v>
      </c>
      <c r="B21" s="89">
        <v>2.5000000000000001E-2</v>
      </c>
      <c r="C21" s="84" t="s">
        <v>108</v>
      </c>
      <c r="D21" s="91">
        <f t="shared" si="0"/>
        <v>24817.600000000002</v>
      </c>
      <c r="E21" s="86">
        <v>620.44000000000005</v>
      </c>
    </row>
    <row r="22" spans="1:5" s="79" customFormat="1" ht="15" customHeight="1" x14ac:dyDescent="0.25">
      <c r="A22" s="82" t="s">
        <v>117</v>
      </c>
      <c r="B22" s="88">
        <v>0.1</v>
      </c>
      <c r="C22" s="84" t="s">
        <v>104</v>
      </c>
      <c r="D22" s="91">
        <f t="shared" si="0"/>
        <v>598.9</v>
      </c>
      <c r="E22" s="86">
        <v>59.89</v>
      </c>
    </row>
    <row r="23" spans="1:5" s="79" customFormat="1" ht="15" customHeight="1" x14ac:dyDescent="0.25">
      <c r="A23" s="82" t="s">
        <v>118</v>
      </c>
      <c r="B23" s="87">
        <v>1</v>
      </c>
      <c r="C23" s="84" t="s">
        <v>13</v>
      </c>
      <c r="D23" s="91">
        <f t="shared" si="0"/>
        <v>868.22</v>
      </c>
      <c r="E23" s="86">
        <v>868.22</v>
      </c>
    </row>
    <row r="24" spans="1:5" s="79" customFormat="1" ht="15" customHeight="1" x14ac:dyDescent="0.25">
      <c r="A24" s="82" t="s">
        <v>119</v>
      </c>
      <c r="B24" s="88">
        <v>0.1</v>
      </c>
      <c r="C24" s="84" t="s">
        <v>104</v>
      </c>
      <c r="D24" s="91">
        <f t="shared" si="0"/>
        <v>1373.3999999999999</v>
      </c>
      <c r="E24" s="86">
        <v>137.34</v>
      </c>
    </row>
    <row r="25" spans="1:5" s="81" customFormat="1" ht="30.75" customHeight="1" x14ac:dyDescent="0.25">
      <c r="A25" s="80" t="s">
        <v>45</v>
      </c>
      <c r="B25" s="83"/>
      <c r="C25" s="83"/>
      <c r="D25" s="85"/>
      <c r="E25" s="83"/>
    </row>
    <row r="26" spans="1:5" s="79" customFormat="1" ht="30.75" customHeight="1" x14ac:dyDescent="0.25">
      <c r="A26" s="82" t="s">
        <v>120</v>
      </c>
      <c r="B26" s="84" t="s">
        <v>17</v>
      </c>
      <c r="C26" s="84" t="s">
        <v>11</v>
      </c>
      <c r="D26" s="90">
        <f>E26</f>
        <v>9568.7999999999993</v>
      </c>
      <c r="E26" s="86">
        <v>9568.7999999999993</v>
      </c>
    </row>
    <row r="27" spans="1:5" s="81" customFormat="1" ht="15" customHeight="1" x14ac:dyDescent="0.25">
      <c r="A27" s="80" t="s">
        <v>58</v>
      </c>
      <c r="B27" s="83"/>
      <c r="C27" s="83"/>
      <c r="D27" s="85"/>
      <c r="E27" s="83"/>
    </row>
    <row r="28" spans="1:5" s="79" customFormat="1" ht="30" customHeight="1" x14ac:dyDescent="0.25">
      <c r="A28" s="82" t="s">
        <v>59</v>
      </c>
      <c r="B28" s="84" t="s">
        <v>61</v>
      </c>
      <c r="C28" s="84" t="s">
        <v>11</v>
      </c>
      <c r="D28" s="90">
        <f>E28</f>
        <v>2272.88</v>
      </c>
      <c r="E28" s="86">
        <f>1292.71+980.17</f>
        <v>2272.88</v>
      </c>
    </row>
    <row r="29" spans="1:5" s="81" customFormat="1" ht="15" customHeight="1" x14ac:dyDescent="0.25">
      <c r="A29" s="80" t="s">
        <v>34</v>
      </c>
      <c r="B29" s="83"/>
      <c r="C29" s="83"/>
      <c r="D29" s="85"/>
      <c r="E29" s="83"/>
    </row>
    <row r="30" spans="1:5" s="79" customFormat="1" ht="15" customHeight="1" x14ac:dyDescent="0.25">
      <c r="A30" s="82" t="s">
        <v>121</v>
      </c>
      <c r="B30" s="87">
        <v>1</v>
      </c>
      <c r="C30" s="84" t="s">
        <v>122</v>
      </c>
      <c r="D30" s="91">
        <f t="shared" si="0"/>
        <v>83.75</v>
      </c>
      <c r="E30" s="86">
        <v>83.75</v>
      </c>
    </row>
    <row r="31" spans="1:5" s="79" customFormat="1" ht="15" customHeight="1" x14ac:dyDescent="0.25">
      <c r="A31" s="82" t="s">
        <v>123</v>
      </c>
      <c r="B31" s="87">
        <v>1</v>
      </c>
      <c r="C31" s="84" t="s">
        <v>124</v>
      </c>
      <c r="D31" s="91">
        <f t="shared" si="0"/>
        <v>839.52</v>
      </c>
      <c r="E31" s="86">
        <v>839.52</v>
      </c>
    </row>
    <row r="32" spans="1:5" s="79" customFormat="1" ht="15" customHeight="1" x14ac:dyDescent="0.25">
      <c r="A32" s="82" t="s">
        <v>125</v>
      </c>
      <c r="B32" s="86">
        <v>7.0000000000000007E-2</v>
      </c>
      <c r="C32" s="84" t="s">
        <v>126</v>
      </c>
      <c r="D32" s="91">
        <f t="shared" si="0"/>
        <v>6095.4285714285706</v>
      </c>
      <c r="E32" s="86">
        <v>426.68</v>
      </c>
    </row>
    <row r="33" spans="1:5" s="79" customFormat="1" ht="32.25" customHeight="1" x14ac:dyDescent="0.25">
      <c r="A33" s="82" t="s">
        <v>127</v>
      </c>
      <c r="B33" s="87">
        <v>1</v>
      </c>
      <c r="C33" s="84" t="s">
        <v>124</v>
      </c>
      <c r="D33" s="91">
        <f t="shared" si="0"/>
        <v>254.67</v>
      </c>
      <c r="E33" s="86">
        <v>254.67</v>
      </c>
    </row>
    <row r="34" spans="1:5" s="79" customFormat="1" ht="29.25" customHeight="1" x14ac:dyDescent="0.25">
      <c r="A34" s="82" t="s">
        <v>66</v>
      </c>
      <c r="B34" s="86">
        <v>0.14000000000000001</v>
      </c>
      <c r="C34" s="84" t="s">
        <v>14</v>
      </c>
      <c r="D34" s="91">
        <f t="shared" si="0"/>
        <v>1688.5714285714284</v>
      </c>
      <c r="E34" s="86">
        <v>236.4</v>
      </c>
    </row>
    <row r="35" spans="1:5" s="79" customFormat="1" ht="15" customHeight="1" x14ac:dyDescent="0.25">
      <c r="A35" s="82" t="s">
        <v>56</v>
      </c>
      <c r="B35" s="86">
        <v>0.01</v>
      </c>
      <c r="C35" s="84" t="s">
        <v>57</v>
      </c>
      <c r="D35" s="91">
        <f t="shared" si="0"/>
        <v>25283</v>
      </c>
      <c r="E35" s="86">
        <v>252.83</v>
      </c>
    </row>
    <row r="36" spans="1:5" s="79" customFormat="1" ht="30.75" customHeight="1" x14ac:dyDescent="0.25">
      <c r="A36" s="82" t="s">
        <v>128</v>
      </c>
      <c r="B36" s="89">
        <v>0.97699999999999998</v>
      </c>
      <c r="C36" s="84" t="s">
        <v>14</v>
      </c>
      <c r="D36" s="91">
        <f t="shared" si="0"/>
        <v>1678.8024564994882</v>
      </c>
      <c r="E36" s="86">
        <v>1640.19</v>
      </c>
    </row>
    <row r="37" spans="1:5" s="79" customFormat="1" ht="15" customHeight="1" x14ac:dyDescent="0.25">
      <c r="A37" s="82" t="s">
        <v>160</v>
      </c>
      <c r="B37" s="87">
        <v>1</v>
      </c>
      <c r="C37" s="84" t="s">
        <v>124</v>
      </c>
      <c r="D37" s="91">
        <f t="shared" si="0"/>
        <v>503.4</v>
      </c>
      <c r="E37" s="86">
        <v>503.4</v>
      </c>
    </row>
    <row r="38" spans="1:5" s="79" customFormat="1" ht="31.5" customHeight="1" x14ac:dyDescent="0.25">
      <c r="A38" s="82" t="s">
        <v>129</v>
      </c>
      <c r="B38" s="87">
        <v>2</v>
      </c>
      <c r="C38" s="84" t="s">
        <v>130</v>
      </c>
      <c r="D38" s="91">
        <f t="shared" si="0"/>
        <v>218.60499999999999</v>
      </c>
      <c r="E38" s="86">
        <v>437.21</v>
      </c>
    </row>
    <row r="39" spans="1:5" s="79" customFormat="1" ht="15" customHeight="1" x14ac:dyDescent="0.25">
      <c r="A39" s="82" t="s">
        <v>131</v>
      </c>
      <c r="B39" s="87">
        <v>1</v>
      </c>
      <c r="C39" s="84" t="s">
        <v>122</v>
      </c>
      <c r="D39" s="91">
        <f t="shared" si="0"/>
        <v>67.25</v>
      </c>
      <c r="E39" s="86">
        <v>67.25</v>
      </c>
    </row>
    <row r="40" spans="1:5" s="79" customFormat="1" ht="15" customHeight="1" x14ac:dyDescent="0.25">
      <c r="A40" s="82" t="s">
        <v>49</v>
      </c>
      <c r="B40" s="87">
        <v>1</v>
      </c>
      <c r="C40" s="84" t="s">
        <v>13</v>
      </c>
      <c r="D40" s="91">
        <f t="shared" si="0"/>
        <v>3686.27</v>
      </c>
      <c r="E40" s="86">
        <v>3686.27</v>
      </c>
    </row>
    <row r="41" spans="1:5" s="79" customFormat="1" ht="15" customHeight="1" x14ac:dyDescent="0.25">
      <c r="A41" s="82" t="s">
        <v>132</v>
      </c>
      <c r="B41" s="87">
        <v>1990</v>
      </c>
      <c r="C41" s="84" t="s">
        <v>133</v>
      </c>
      <c r="D41" s="91">
        <f t="shared" si="0"/>
        <v>1.3064773869346733</v>
      </c>
      <c r="E41" s="86">
        <v>2599.89</v>
      </c>
    </row>
    <row r="42" spans="1:5" s="79" customFormat="1" ht="30" customHeight="1" x14ac:dyDescent="0.25">
      <c r="A42" s="82" t="s">
        <v>134</v>
      </c>
      <c r="B42" s="87">
        <v>1</v>
      </c>
      <c r="C42" s="84" t="s">
        <v>15</v>
      </c>
      <c r="D42" s="91">
        <f t="shared" si="0"/>
        <v>1194.72</v>
      </c>
      <c r="E42" s="86">
        <v>1194.72</v>
      </c>
    </row>
    <row r="43" spans="1:5" s="79" customFormat="1" ht="15" customHeight="1" x14ac:dyDescent="0.25">
      <c r="A43" s="82" t="s">
        <v>50</v>
      </c>
      <c r="B43" s="87">
        <v>27</v>
      </c>
      <c r="C43" s="84" t="s">
        <v>15</v>
      </c>
      <c r="D43" s="91">
        <f t="shared" si="0"/>
        <v>253.40851851851852</v>
      </c>
      <c r="E43" s="86">
        <v>6842.03</v>
      </c>
    </row>
    <row r="44" spans="1:5" s="81" customFormat="1" ht="15" customHeight="1" x14ac:dyDescent="0.25">
      <c r="A44" s="80" t="s">
        <v>135</v>
      </c>
      <c r="B44" s="83"/>
      <c r="C44" s="83"/>
      <c r="D44" s="85"/>
      <c r="E44" s="83"/>
    </row>
    <row r="45" spans="1:5" s="79" customFormat="1" ht="30" customHeight="1" x14ac:dyDescent="0.25">
      <c r="A45" s="82" t="s">
        <v>136</v>
      </c>
      <c r="B45" s="88">
        <v>0.1</v>
      </c>
      <c r="C45" s="84" t="s">
        <v>63</v>
      </c>
      <c r="D45" s="91">
        <f t="shared" si="0"/>
        <v>1938.8</v>
      </c>
      <c r="E45" s="86">
        <v>193.88</v>
      </c>
    </row>
    <row r="46" spans="1:5" s="79" customFormat="1" ht="15" customHeight="1" x14ac:dyDescent="0.25">
      <c r="A46" s="82" t="s">
        <v>137</v>
      </c>
      <c r="B46" s="86">
        <v>0.17</v>
      </c>
      <c r="C46" s="84" t="s">
        <v>14</v>
      </c>
      <c r="D46" s="91">
        <f t="shared" si="0"/>
        <v>1679.4117647058822</v>
      </c>
      <c r="E46" s="86">
        <v>285.5</v>
      </c>
    </row>
    <row r="47" spans="1:5" s="79" customFormat="1" ht="30" customHeight="1" x14ac:dyDescent="0.25">
      <c r="A47" s="82" t="s">
        <v>138</v>
      </c>
      <c r="B47" s="89">
        <v>1.3520000000000001</v>
      </c>
      <c r="C47" s="84" t="s">
        <v>14</v>
      </c>
      <c r="D47" s="91">
        <f t="shared" si="0"/>
        <v>1555.939349112426</v>
      </c>
      <c r="E47" s="86">
        <v>2103.63</v>
      </c>
    </row>
    <row r="48" spans="1:5" s="79" customFormat="1" ht="15" customHeight="1" x14ac:dyDescent="0.25">
      <c r="A48" s="82" t="s">
        <v>139</v>
      </c>
      <c r="B48" s="87">
        <v>35</v>
      </c>
      <c r="C48" s="84" t="s">
        <v>140</v>
      </c>
      <c r="D48" s="91">
        <f t="shared" si="0"/>
        <v>106.64028571428571</v>
      </c>
      <c r="E48" s="86">
        <v>3732.41</v>
      </c>
    </row>
    <row r="49" spans="1:5" s="79" customFormat="1" ht="30.75" customHeight="1" x14ac:dyDescent="0.25">
      <c r="A49" s="82" t="s">
        <v>141</v>
      </c>
      <c r="B49" s="87">
        <v>24</v>
      </c>
      <c r="C49" s="84" t="s">
        <v>142</v>
      </c>
      <c r="D49" s="91">
        <f t="shared" si="0"/>
        <v>85.56</v>
      </c>
      <c r="E49" s="86">
        <v>2053.44</v>
      </c>
    </row>
    <row r="50" spans="1:5" s="79" customFormat="1" ht="32.25" customHeight="1" x14ac:dyDescent="0.25">
      <c r="A50" s="82" t="s">
        <v>143</v>
      </c>
      <c r="B50" s="84" t="s">
        <v>16</v>
      </c>
      <c r="C50" s="84" t="s">
        <v>12</v>
      </c>
      <c r="D50" s="90">
        <f>E50</f>
        <v>1216.2</v>
      </c>
      <c r="E50" s="86">
        <v>1216.2</v>
      </c>
    </row>
    <row r="51" spans="1:5" s="79" customFormat="1" ht="30" customHeight="1" x14ac:dyDescent="0.25">
      <c r="A51" s="82" t="s">
        <v>144</v>
      </c>
      <c r="B51" s="88">
        <v>0.2</v>
      </c>
      <c r="C51" s="84" t="s">
        <v>14</v>
      </c>
      <c r="D51" s="85">
        <f t="shared" si="0"/>
        <v>1764.1499999999999</v>
      </c>
      <c r="E51" s="86">
        <v>352.83</v>
      </c>
    </row>
    <row r="52" spans="1:5" s="79" customFormat="1" ht="30" customHeight="1" x14ac:dyDescent="0.25">
      <c r="A52" s="82" t="s">
        <v>145</v>
      </c>
      <c r="B52" s="86">
        <v>0.02</v>
      </c>
      <c r="C52" s="84" t="s">
        <v>146</v>
      </c>
      <c r="D52" s="85">
        <f t="shared" si="0"/>
        <v>43214.5</v>
      </c>
      <c r="E52" s="86">
        <v>864.29</v>
      </c>
    </row>
    <row r="53" spans="1:5" s="81" customFormat="1" ht="15" customHeight="1" x14ac:dyDescent="0.25">
      <c r="A53" s="80" t="s">
        <v>147</v>
      </c>
      <c r="B53" s="83"/>
      <c r="C53" s="83"/>
      <c r="D53" s="85"/>
      <c r="E53" s="83"/>
    </row>
    <row r="54" spans="1:5" s="79" customFormat="1" ht="15" customHeight="1" x14ac:dyDescent="0.25">
      <c r="A54" s="82" t="s">
        <v>148</v>
      </c>
      <c r="B54" s="87">
        <v>2</v>
      </c>
      <c r="C54" s="84" t="s">
        <v>13</v>
      </c>
      <c r="D54" s="85">
        <f t="shared" si="0"/>
        <v>1106.78</v>
      </c>
      <c r="E54" s="86">
        <v>2213.56</v>
      </c>
    </row>
    <row r="55" spans="1:5" s="81" customFormat="1" ht="15" customHeight="1" x14ac:dyDescent="0.25">
      <c r="A55" s="80" t="s">
        <v>62</v>
      </c>
      <c r="B55" s="83"/>
      <c r="C55" s="83"/>
      <c r="D55" s="85"/>
      <c r="E55" s="83"/>
    </row>
    <row r="56" spans="1:5" s="79" customFormat="1" ht="30" customHeight="1" x14ac:dyDescent="0.25">
      <c r="A56" s="82" t="s">
        <v>149</v>
      </c>
      <c r="B56" s="89">
        <v>0.16200000000000001</v>
      </c>
      <c r="C56" s="84" t="s">
        <v>150</v>
      </c>
      <c r="D56" s="91">
        <f t="shared" si="0"/>
        <v>3105.8024691358023</v>
      </c>
      <c r="E56" s="86">
        <v>503.14</v>
      </c>
    </row>
    <row r="57" spans="1:5" s="79" customFormat="1" ht="29.25" customHeight="1" x14ac:dyDescent="0.25">
      <c r="A57" s="82" t="s">
        <v>151</v>
      </c>
      <c r="B57" s="87">
        <v>2</v>
      </c>
      <c r="C57" s="84" t="s">
        <v>12</v>
      </c>
      <c r="D57" s="91">
        <f t="shared" si="0"/>
        <v>428.40499999999997</v>
      </c>
      <c r="E57" s="86">
        <v>856.81</v>
      </c>
    </row>
    <row r="58" spans="1:5" s="79" customFormat="1" ht="28.5" customHeight="1" x14ac:dyDescent="0.25">
      <c r="A58" s="82" t="s">
        <v>152</v>
      </c>
      <c r="B58" s="89">
        <v>2E-3</v>
      </c>
      <c r="C58" s="84" t="s">
        <v>153</v>
      </c>
      <c r="D58" s="91">
        <f t="shared" si="0"/>
        <v>21890</v>
      </c>
      <c r="E58" s="86">
        <v>43.78</v>
      </c>
    </row>
    <row r="59" spans="1:5" s="81" customFormat="1" ht="15" customHeight="1" x14ac:dyDescent="0.25">
      <c r="A59" s="80" t="s">
        <v>9</v>
      </c>
      <c r="B59" s="83"/>
      <c r="C59" s="83"/>
      <c r="D59" s="85"/>
      <c r="E59" s="83"/>
    </row>
    <row r="60" spans="1:5" s="79" customFormat="1" ht="15" customHeight="1" x14ac:dyDescent="0.25">
      <c r="A60" s="82" t="s">
        <v>52</v>
      </c>
      <c r="B60" s="84" t="s">
        <v>159</v>
      </c>
      <c r="C60" s="84" t="s">
        <v>12</v>
      </c>
      <c r="D60" s="90">
        <f>E60</f>
        <v>15740.68</v>
      </c>
      <c r="E60" s="86">
        <v>15740.68</v>
      </c>
    </row>
    <row r="61" spans="1:5" s="79" customFormat="1" ht="31.5" customHeight="1" x14ac:dyDescent="0.25">
      <c r="A61" s="82" t="s">
        <v>154</v>
      </c>
      <c r="B61" s="84" t="s">
        <v>18</v>
      </c>
      <c r="C61" s="84" t="s">
        <v>11</v>
      </c>
      <c r="D61" s="90">
        <f>E61</f>
        <v>333.81</v>
      </c>
      <c r="E61" s="86">
        <v>333.81</v>
      </c>
    </row>
    <row r="62" spans="1:5" s="81" customFormat="1" ht="15" customHeight="1" x14ac:dyDescent="0.25">
      <c r="A62" s="80" t="s">
        <v>155</v>
      </c>
      <c r="B62" s="83"/>
      <c r="C62" s="83"/>
      <c r="D62" s="85"/>
      <c r="E62" s="83"/>
    </row>
    <row r="63" spans="1:5" s="79" customFormat="1" ht="15" customHeight="1" x14ac:dyDescent="0.25">
      <c r="A63" s="82" t="s">
        <v>156</v>
      </c>
      <c r="B63" s="84" t="s">
        <v>18</v>
      </c>
      <c r="C63" s="84" t="s">
        <v>12</v>
      </c>
      <c r="D63" s="90">
        <f>E63</f>
        <v>814.85</v>
      </c>
      <c r="E63" s="86">
        <v>814.85</v>
      </c>
    </row>
    <row r="64" spans="1:5" s="36" customFormat="1" ht="15" x14ac:dyDescent="0.25">
      <c r="A64" s="42" t="s">
        <v>10</v>
      </c>
      <c r="B64" s="41"/>
      <c r="C64" s="38"/>
      <c r="D64" s="38"/>
      <c r="E64" s="41"/>
    </row>
    <row r="65" spans="1:5" s="36" customFormat="1" ht="15" x14ac:dyDescent="0.25">
      <c r="A65" s="43" t="s">
        <v>53</v>
      </c>
      <c r="B65" s="41" t="s">
        <v>17</v>
      </c>
      <c r="C65" s="38" t="s">
        <v>11</v>
      </c>
      <c r="D65" s="38">
        <f>E65</f>
        <v>7111.5950000000003</v>
      </c>
      <c r="E65" s="41">
        <f>SUM(E7:E63)*10%</f>
        <v>7111.5950000000003</v>
      </c>
    </row>
    <row r="66" spans="1:5" ht="14.25" customHeight="1" x14ac:dyDescent="0.2">
      <c r="A66" s="27" t="s">
        <v>20</v>
      </c>
      <c r="B66" s="83" t="s">
        <v>16</v>
      </c>
      <c r="C66" s="28"/>
      <c r="D66" s="83"/>
      <c r="E66" s="29">
        <f>SUM(E7:E65)</f>
        <v>78227.544999999998</v>
      </c>
    </row>
    <row r="67" spans="1:5" ht="15" customHeight="1" x14ac:dyDescent="0.2">
      <c r="D67" s="13"/>
    </row>
    <row r="68" spans="1:5" ht="15" customHeight="1" x14ac:dyDescent="0.2">
      <c r="A68" s="201" t="s">
        <v>163</v>
      </c>
      <c r="B68" s="201"/>
      <c r="C68" s="201"/>
      <c r="D68" s="201"/>
      <c r="E68" s="201"/>
    </row>
    <row r="69" spans="1:5" ht="15" customHeight="1" x14ac:dyDescent="0.2">
      <c r="A69" s="201"/>
      <c r="B69" s="201"/>
      <c r="C69" s="201"/>
      <c r="D69" s="201"/>
      <c r="E69" s="201"/>
    </row>
    <row r="70" spans="1:5" ht="15" customHeight="1" x14ac:dyDescent="0.2">
      <c r="A70" s="202" t="s">
        <v>27</v>
      </c>
      <c r="B70" s="202"/>
      <c r="C70" s="202"/>
      <c r="D70" s="202"/>
      <c r="E70" s="202"/>
    </row>
    <row r="71" spans="1:5" ht="15" customHeight="1" x14ac:dyDescent="0.2">
      <c r="A71" s="202" t="s">
        <v>28</v>
      </c>
      <c r="B71" s="202"/>
      <c r="C71" s="202"/>
      <c r="D71" s="202"/>
      <c r="E71" s="202"/>
    </row>
    <row r="72" spans="1:5" ht="15" customHeight="1" x14ac:dyDescent="0.2">
      <c r="A72" s="203" t="s">
        <v>161</v>
      </c>
      <c r="B72" s="203"/>
      <c r="C72" s="203"/>
      <c r="D72" s="203"/>
      <c r="E72" s="203"/>
    </row>
    <row r="73" spans="1:5" ht="15" customHeight="1" x14ac:dyDescent="0.2">
      <c r="A73" s="203"/>
      <c r="B73" s="203"/>
      <c r="C73" s="203"/>
      <c r="D73" s="203"/>
      <c r="E73" s="203"/>
    </row>
    <row r="74" spans="1:5" ht="15" customHeight="1" x14ac:dyDescent="0.2">
      <c r="A74" s="204"/>
      <c r="B74" s="204"/>
      <c r="C74" s="204"/>
      <c r="D74" s="204"/>
      <c r="E74" s="204"/>
    </row>
    <row r="75" spans="1:5" ht="15" customHeight="1" x14ac:dyDescent="0.2">
      <c r="A75" s="14"/>
      <c r="B75" s="92"/>
      <c r="C75" s="92"/>
      <c r="D75" s="93"/>
      <c r="E75" s="92"/>
    </row>
    <row r="76" spans="1:5" ht="15" customHeight="1" x14ac:dyDescent="0.2">
      <c r="A76" s="6" t="s">
        <v>21</v>
      </c>
      <c r="B76" s="77"/>
      <c r="C76" s="77"/>
      <c r="D76" s="94"/>
      <c r="E76" s="77"/>
    </row>
    <row r="77" spans="1:5" ht="15" customHeight="1" x14ac:dyDescent="0.2">
      <c r="A77" s="6"/>
      <c r="B77" s="77"/>
      <c r="C77" s="77" t="s">
        <v>16</v>
      </c>
      <c r="D77" s="94" t="s">
        <v>16</v>
      </c>
      <c r="E77" s="77"/>
    </row>
    <row r="78" spans="1:5" ht="15" customHeight="1" x14ac:dyDescent="0.2">
      <c r="A78" s="176" t="s">
        <v>162</v>
      </c>
      <c r="B78" s="176"/>
      <c r="C78" s="180" t="s">
        <v>25</v>
      </c>
      <c r="D78" s="180"/>
      <c r="E78" s="77"/>
    </row>
    <row r="79" spans="1:5" ht="15" customHeight="1" x14ac:dyDescent="0.2">
      <c r="A79" s="180" t="s">
        <v>43</v>
      </c>
      <c r="B79" s="180"/>
      <c r="C79" s="180" t="s">
        <v>22</v>
      </c>
      <c r="D79" s="180"/>
      <c r="E79" s="77"/>
    </row>
    <row r="80" spans="1:5" ht="15" customHeight="1" x14ac:dyDescent="0.2">
      <c r="A80" s="6"/>
      <c r="B80" s="77"/>
      <c r="C80" s="77"/>
      <c r="D80" s="94"/>
      <c r="E80" s="77"/>
    </row>
    <row r="81" spans="1:5" ht="15" customHeight="1" x14ac:dyDescent="0.2">
      <c r="A81" s="176" t="s">
        <v>24</v>
      </c>
      <c r="B81" s="176"/>
      <c r="C81" s="180" t="s">
        <v>25</v>
      </c>
      <c r="D81" s="180"/>
      <c r="E81" s="77"/>
    </row>
    <row r="82" spans="1:5" ht="15" customHeight="1" x14ac:dyDescent="0.2">
      <c r="A82" s="16" t="s">
        <v>23</v>
      </c>
      <c r="B82" s="77"/>
      <c r="C82" s="180" t="s">
        <v>22</v>
      </c>
      <c r="D82" s="180"/>
      <c r="E82" s="77"/>
    </row>
    <row r="83" spans="1:5" ht="15" customHeight="1" x14ac:dyDescent="0.25">
      <c r="A83" s="2"/>
      <c r="B83" s="77"/>
      <c r="C83" s="77"/>
      <c r="D83" s="94"/>
      <c r="E83" s="77"/>
    </row>
  </sheetData>
  <mergeCells count="15">
    <mergeCell ref="C78:D78"/>
    <mergeCell ref="A1:E1"/>
    <mergeCell ref="A2:E2"/>
    <mergeCell ref="D3:E3"/>
    <mergeCell ref="A78:B78"/>
    <mergeCell ref="A68:E69"/>
    <mergeCell ref="A70:E70"/>
    <mergeCell ref="A71:E71"/>
    <mergeCell ref="A72:E73"/>
    <mergeCell ref="A74:E74"/>
    <mergeCell ref="A79:B79"/>
    <mergeCell ref="C79:D79"/>
    <mergeCell ref="A81:B81"/>
    <mergeCell ref="C81:D81"/>
    <mergeCell ref="C82:D8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4" zoomScaleNormal="100" workbookViewId="0">
      <selection activeCell="H18" sqref="H1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1" t="s">
        <v>211</v>
      </c>
      <c r="B1" s="181"/>
      <c r="C1" s="181"/>
      <c r="D1" s="181"/>
      <c r="E1" s="181"/>
      <c r="F1" s="181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212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94" t="s">
        <v>77</v>
      </c>
      <c r="B5" s="194"/>
      <c r="C5" s="194"/>
      <c r="D5" s="194"/>
      <c r="E5" s="194"/>
      <c r="F5" s="19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95" t="s">
        <v>78</v>
      </c>
      <c r="B6" s="96">
        <v>2</v>
      </c>
      <c r="C6" s="95" t="s">
        <v>79</v>
      </c>
      <c r="D6" s="124">
        <v>398.7</v>
      </c>
      <c r="E6" s="95" t="s">
        <v>80</v>
      </c>
      <c r="F6" s="98">
        <v>398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95"/>
      <c r="R6" s="196"/>
      <c r="S6" s="56"/>
    </row>
    <row r="7" spans="1:19" s="59" customFormat="1" ht="32.25" customHeight="1" x14ac:dyDescent="0.25">
      <c r="A7" s="95" t="s">
        <v>81</v>
      </c>
      <c r="B7" s="96">
        <v>1</v>
      </c>
      <c r="C7" s="95" t="s">
        <v>82</v>
      </c>
      <c r="D7" s="124">
        <v>0</v>
      </c>
      <c r="E7" s="95" t="s">
        <v>83</v>
      </c>
      <c r="F7" s="98">
        <v>256.5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95"/>
      <c r="R7" s="197"/>
      <c r="S7" s="58"/>
    </row>
    <row r="8" spans="1:19" s="59" customFormat="1" ht="45" customHeight="1" x14ac:dyDescent="0.25">
      <c r="A8" s="107" t="s">
        <v>84</v>
      </c>
      <c r="B8" s="96">
        <v>8</v>
      </c>
      <c r="C8" s="95" t="s">
        <v>85</v>
      </c>
      <c r="D8" s="98">
        <v>39.799999999999997</v>
      </c>
      <c r="E8" s="95" t="s">
        <v>86</v>
      </c>
      <c r="F8" s="98">
        <v>66.099999999999994</v>
      </c>
      <c r="G8" s="48"/>
      <c r="H8" s="50"/>
      <c r="I8" s="51"/>
      <c r="J8" s="52"/>
      <c r="K8" s="106"/>
      <c r="L8" s="54"/>
      <c r="M8" s="54"/>
      <c r="N8" s="54"/>
      <c r="O8" s="54"/>
      <c r="P8" s="55"/>
      <c r="Q8" s="195"/>
      <c r="R8" s="196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06"/>
      <c r="L9" s="54"/>
      <c r="M9" s="54"/>
      <c r="N9" s="54"/>
      <c r="O9" s="54"/>
      <c r="P9" s="48"/>
      <c r="Q9" s="106"/>
      <c r="R9" s="107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98" t="s">
        <v>87</v>
      </c>
      <c r="B11" s="199"/>
      <c r="C11" s="199"/>
      <c r="D11" s="199"/>
      <c r="E11" s="200"/>
      <c r="F11" s="70" t="s">
        <v>88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00" customFormat="1" ht="30" customHeight="1" x14ac:dyDescent="0.25">
      <c r="A12" s="187" t="s">
        <v>217</v>
      </c>
      <c r="B12" s="188"/>
      <c r="C12" s="188"/>
      <c r="D12" s="188"/>
      <c r="E12" s="189"/>
      <c r="F12" s="125">
        <v>-33700.164999999994</v>
      </c>
    </row>
    <row r="13" spans="1:19" s="100" customFormat="1" ht="30" customHeight="1" x14ac:dyDescent="0.25">
      <c r="A13" s="187" t="s">
        <v>89</v>
      </c>
      <c r="B13" s="188"/>
      <c r="C13" s="188"/>
      <c r="D13" s="188"/>
      <c r="E13" s="189"/>
      <c r="F13" s="125">
        <v>3236.3599999999933</v>
      </c>
    </row>
    <row r="14" spans="1:19" s="100" customFormat="1" ht="30" customHeight="1" x14ac:dyDescent="0.25">
      <c r="A14" s="187" t="s">
        <v>90</v>
      </c>
      <c r="B14" s="188"/>
      <c r="C14" s="188"/>
      <c r="D14" s="188"/>
      <c r="E14" s="189"/>
      <c r="F14" s="126">
        <f>SUM(F15:F17)</f>
        <v>53633.16</v>
      </c>
    </row>
    <row r="15" spans="1:19" s="69" customFormat="1" ht="28.5" customHeight="1" x14ac:dyDescent="0.25">
      <c r="A15" s="190" t="s">
        <v>91</v>
      </c>
      <c r="B15" s="191"/>
      <c r="C15" s="191"/>
      <c r="D15" s="191"/>
      <c r="E15" s="192"/>
      <c r="F15" s="127">
        <v>53633.16</v>
      </c>
    </row>
    <row r="16" spans="1:19" s="69" customFormat="1" ht="24.75" hidden="1" customHeight="1" x14ac:dyDescent="0.25">
      <c r="A16" s="190" t="s">
        <v>92</v>
      </c>
      <c r="B16" s="191"/>
      <c r="C16" s="191"/>
      <c r="D16" s="191"/>
      <c r="E16" s="192"/>
      <c r="F16" s="127"/>
    </row>
    <row r="17" spans="1:19" s="69" customFormat="1" ht="30" hidden="1" customHeight="1" x14ac:dyDescent="0.25">
      <c r="A17" s="190" t="s">
        <v>93</v>
      </c>
      <c r="B17" s="191"/>
      <c r="C17" s="191"/>
      <c r="D17" s="191"/>
      <c r="E17" s="192"/>
      <c r="F17" s="127"/>
    </row>
    <row r="18" spans="1:19" s="100" customFormat="1" ht="30" customHeight="1" x14ac:dyDescent="0.25">
      <c r="A18" s="187" t="s">
        <v>94</v>
      </c>
      <c r="B18" s="188"/>
      <c r="C18" s="188"/>
      <c r="D18" s="188"/>
      <c r="E18" s="189"/>
      <c r="F18" s="126">
        <f>SUM(F19:F21)</f>
        <v>49965.02</v>
      </c>
    </row>
    <row r="19" spans="1:19" s="69" customFormat="1" ht="30" customHeight="1" x14ac:dyDescent="0.25">
      <c r="A19" s="190" t="s">
        <v>91</v>
      </c>
      <c r="B19" s="191"/>
      <c r="C19" s="191"/>
      <c r="D19" s="191"/>
      <c r="E19" s="192"/>
      <c r="F19" s="127">
        <v>49965.02</v>
      </c>
    </row>
    <row r="20" spans="1:19" s="69" customFormat="1" ht="30" hidden="1" customHeight="1" x14ac:dyDescent="0.25">
      <c r="A20" s="190" t="s">
        <v>92</v>
      </c>
      <c r="B20" s="191"/>
      <c r="C20" s="191"/>
      <c r="D20" s="191"/>
      <c r="E20" s="192"/>
      <c r="F20" s="127"/>
    </row>
    <row r="21" spans="1:19" s="73" customFormat="1" ht="30" hidden="1" customHeight="1" x14ac:dyDescent="0.2">
      <c r="A21" s="190" t="s">
        <v>93</v>
      </c>
      <c r="B21" s="191"/>
      <c r="C21" s="191"/>
      <c r="D21" s="191"/>
      <c r="E21" s="192"/>
      <c r="F21" s="127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3" customFormat="1" ht="30" customHeight="1" x14ac:dyDescent="0.25">
      <c r="A22" s="187" t="s">
        <v>95</v>
      </c>
      <c r="B22" s="188"/>
      <c r="C22" s="188"/>
      <c r="D22" s="188"/>
      <c r="E22" s="189"/>
      <c r="F22" s="126">
        <f>F12+F18</f>
        <v>16264.855000000003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3" customFormat="1" ht="30" customHeight="1" x14ac:dyDescent="0.25">
      <c r="A23" s="187" t="s">
        <v>96</v>
      </c>
      <c r="B23" s="188"/>
      <c r="C23" s="188"/>
      <c r="D23" s="188"/>
      <c r="E23" s="189"/>
      <c r="F23" s="126">
        <f>Лист3!E60</f>
        <v>58313.210999999988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3" customFormat="1" ht="30" customHeight="1" x14ac:dyDescent="0.25">
      <c r="A24" s="187" t="s">
        <v>218</v>
      </c>
      <c r="B24" s="188"/>
      <c r="C24" s="188"/>
      <c r="D24" s="188"/>
      <c r="E24" s="189"/>
      <c r="F24" s="126">
        <f>F22-F23</f>
        <v>-42048.355999999985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3" customFormat="1" ht="30" customHeight="1" x14ac:dyDescent="0.25">
      <c r="A25" s="187" t="s">
        <v>97</v>
      </c>
      <c r="B25" s="188"/>
      <c r="C25" s="188"/>
      <c r="D25" s="188"/>
      <c r="E25" s="189"/>
      <c r="F25" s="125">
        <f>F13+F14-F18</f>
        <v>6904.5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86" t="s">
        <v>98</v>
      </c>
      <c r="B27" s="186"/>
      <c r="C27" s="186"/>
      <c r="D27" s="186"/>
    </row>
    <row r="28" spans="1:19" s="2" customFormat="1" ht="21.75" customHeight="1" x14ac:dyDescent="0.25">
      <c r="A28" s="193" t="s">
        <v>99</v>
      </c>
      <c r="B28" s="193"/>
      <c r="C28" s="193"/>
      <c r="D28" s="193"/>
    </row>
    <row r="29" spans="1:19" s="2" customFormat="1" ht="22.5" customHeight="1" x14ac:dyDescent="0.25">
      <c r="A29" s="186" t="s">
        <v>36</v>
      </c>
      <c r="B29" s="186"/>
      <c r="C29" s="186"/>
      <c r="D29" s="186"/>
    </row>
    <row r="30" spans="1:19" s="2" customFormat="1" ht="22.5" customHeight="1" x14ac:dyDescent="0.25">
      <c r="A30" s="186" t="s">
        <v>37</v>
      </c>
      <c r="B30" s="186"/>
      <c r="C30" s="186"/>
      <c r="D30" s="4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view="pageBreakPreview" topLeftCell="A37" zoomScale="60" zoomScaleNormal="100" workbookViewId="0">
      <selection activeCell="A58" sqref="A58:XFD59"/>
    </sheetView>
  </sheetViews>
  <sheetFormatPr defaultRowHeight="15" x14ac:dyDescent="0.25"/>
  <cols>
    <col min="1" max="1" width="52.42578125" style="79" customWidth="1"/>
    <col min="2" max="2" width="13.85546875" style="116" customWidth="1"/>
    <col min="3" max="3" width="13.5703125" style="116" customWidth="1"/>
    <col min="4" max="4" width="17.5703125" style="116" customWidth="1"/>
    <col min="5" max="5" width="14.7109375" style="116" customWidth="1"/>
    <col min="6" max="255" width="9.140625" style="79"/>
    <col min="256" max="256" width="8.7109375" style="79" customWidth="1"/>
    <col min="257" max="257" width="31.5703125" style="79" customWidth="1"/>
    <col min="258" max="258" width="13.85546875" style="79" customWidth="1"/>
    <col min="259" max="259" width="19.140625" style="79" customWidth="1"/>
    <col min="260" max="260" width="17.5703125" style="79" customWidth="1"/>
    <col min="261" max="261" width="14.7109375" style="79" customWidth="1"/>
    <col min="262" max="511" width="9.140625" style="79"/>
    <col min="512" max="512" width="8.7109375" style="79" customWidth="1"/>
    <col min="513" max="513" width="31.5703125" style="79" customWidth="1"/>
    <col min="514" max="514" width="13.85546875" style="79" customWidth="1"/>
    <col min="515" max="515" width="19.140625" style="79" customWidth="1"/>
    <col min="516" max="516" width="17.5703125" style="79" customWidth="1"/>
    <col min="517" max="517" width="14.7109375" style="79" customWidth="1"/>
    <col min="518" max="767" width="9.140625" style="79"/>
    <col min="768" max="768" width="8.7109375" style="79" customWidth="1"/>
    <col min="769" max="769" width="31.5703125" style="79" customWidth="1"/>
    <col min="770" max="770" width="13.85546875" style="79" customWidth="1"/>
    <col min="771" max="771" width="19.140625" style="79" customWidth="1"/>
    <col min="772" max="772" width="17.5703125" style="79" customWidth="1"/>
    <col min="773" max="773" width="14.7109375" style="79" customWidth="1"/>
    <col min="774" max="1023" width="9.140625" style="79"/>
    <col min="1024" max="1024" width="8.7109375" style="79" customWidth="1"/>
    <col min="1025" max="1025" width="31.5703125" style="79" customWidth="1"/>
    <col min="1026" max="1026" width="13.85546875" style="79" customWidth="1"/>
    <col min="1027" max="1027" width="19.140625" style="79" customWidth="1"/>
    <col min="1028" max="1028" width="17.5703125" style="79" customWidth="1"/>
    <col min="1029" max="1029" width="14.7109375" style="79" customWidth="1"/>
    <col min="1030" max="1279" width="9.140625" style="79"/>
    <col min="1280" max="1280" width="8.7109375" style="79" customWidth="1"/>
    <col min="1281" max="1281" width="31.5703125" style="79" customWidth="1"/>
    <col min="1282" max="1282" width="13.85546875" style="79" customWidth="1"/>
    <col min="1283" max="1283" width="19.140625" style="79" customWidth="1"/>
    <col min="1284" max="1284" width="17.5703125" style="79" customWidth="1"/>
    <col min="1285" max="1285" width="14.7109375" style="79" customWidth="1"/>
    <col min="1286" max="1535" width="9.140625" style="79"/>
    <col min="1536" max="1536" width="8.7109375" style="79" customWidth="1"/>
    <col min="1537" max="1537" width="31.5703125" style="79" customWidth="1"/>
    <col min="1538" max="1538" width="13.85546875" style="79" customWidth="1"/>
    <col min="1539" max="1539" width="19.140625" style="79" customWidth="1"/>
    <col min="1540" max="1540" width="17.5703125" style="79" customWidth="1"/>
    <col min="1541" max="1541" width="14.7109375" style="79" customWidth="1"/>
    <col min="1542" max="1791" width="9.140625" style="79"/>
    <col min="1792" max="1792" width="8.7109375" style="79" customWidth="1"/>
    <col min="1793" max="1793" width="31.5703125" style="79" customWidth="1"/>
    <col min="1794" max="1794" width="13.85546875" style="79" customWidth="1"/>
    <col min="1795" max="1795" width="19.140625" style="79" customWidth="1"/>
    <col min="1796" max="1796" width="17.5703125" style="79" customWidth="1"/>
    <col min="1797" max="1797" width="14.7109375" style="79" customWidth="1"/>
    <col min="1798" max="2047" width="9.140625" style="79"/>
    <col min="2048" max="2048" width="8.7109375" style="79" customWidth="1"/>
    <col min="2049" max="2049" width="31.5703125" style="79" customWidth="1"/>
    <col min="2050" max="2050" width="13.85546875" style="79" customWidth="1"/>
    <col min="2051" max="2051" width="19.140625" style="79" customWidth="1"/>
    <col min="2052" max="2052" width="17.5703125" style="79" customWidth="1"/>
    <col min="2053" max="2053" width="14.7109375" style="79" customWidth="1"/>
    <col min="2054" max="2303" width="9.140625" style="79"/>
    <col min="2304" max="2304" width="8.7109375" style="79" customWidth="1"/>
    <col min="2305" max="2305" width="31.5703125" style="79" customWidth="1"/>
    <col min="2306" max="2306" width="13.85546875" style="79" customWidth="1"/>
    <col min="2307" max="2307" width="19.140625" style="79" customWidth="1"/>
    <col min="2308" max="2308" width="17.5703125" style="79" customWidth="1"/>
    <col min="2309" max="2309" width="14.7109375" style="79" customWidth="1"/>
    <col min="2310" max="2559" width="9.140625" style="79"/>
    <col min="2560" max="2560" width="8.7109375" style="79" customWidth="1"/>
    <col min="2561" max="2561" width="31.5703125" style="79" customWidth="1"/>
    <col min="2562" max="2562" width="13.85546875" style="79" customWidth="1"/>
    <col min="2563" max="2563" width="19.140625" style="79" customWidth="1"/>
    <col min="2564" max="2564" width="17.5703125" style="79" customWidth="1"/>
    <col min="2565" max="2565" width="14.7109375" style="79" customWidth="1"/>
    <col min="2566" max="2815" width="9.140625" style="79"/>
    <col min="2816" max="2816" width="8.7109375" style="79" customWidth="1"/>
    <col min="2817" max="2817" width="31.5703125" style="79" customWidth="1"/>
    <col min="2818" max="2818" width="13.85546875" style="79" customWidth="1"/>
    <col min="2819" max="2819" width="19.140625" style="79" customWidth="1"/>
    <col min="2820" max="2820" width="17.5703125" style="79" customWidth="1"/>
    <col min="2821" max="2821" width="14.7109375" style="79" customWidth="1"/>
    <col min="2822" max="3071" width="9.140625" style="79"/>
    <col min="3072" max="3072" width="8.7109375" style="79" customWidth="1"/>
    <col min="3073" max="3073" width="31.5703125" style="79" customWidth="1"/>
    <col min="3074" max="3074" width="13.85546875" style="79" customWidth="1"/>
    <col min="3075" max="3075" width="19.140625" style="79" customWidth="1"/>
    <col min="3076" max="3076" width="17.5703125" style="79" customWidth="1"/>
    <col min="3077" max="3077" width="14.7109375" style="79" customWidth="1"/>
    <col min="3078" max="3327" width="9.140625" style="79"/>
    <col min="3328" max="3328" width="8.7109375" style="79" customWidth="1"/>
    <col min="3329" max="3329" width="31.5703125" style="79" customWidth="1"/>
    <col min="3330" max="3330" width="13.85546875" style="79" customWidth="1"/>
    <col min="3331" max="3331" width="19.140625" style="79" customWidth="1"/>
    <col min="3332" max="3332" width="17.5703125" style="79" customWidth="1"/>
    <col min="3333" max="3333" width="14.7109375" style="79" customWidth="1"/>
    <col min="3334" max="3583" width="9.140625" style="79"/>
    <col min="3584" max="3584" width="8.7109375" style="79" customWidth="1"/>
    <col min="3585" max="3585" width="31.5703125" style="79" customWidth="1"/>
    <col min="3586" max="3586" width="13.85546875" style="79" customWidth="1"/>
    <col min="3587" max="3587" width="19.140625" style="79" customWidth="1"/>
    <col min="3588" max="3588" width="17.5703125" style="79" customWidth="1"/>
    <col min="3589" max="3589" width="14.7109375" style="79" customWidth="1"/>
    <col min="3590" max="3839" width="9.140625" style="79"/>
    <col min="3840" max="3840" width="8.7109375" style="79" customWidth="1"/>
    <col min="3841" max="3841" width="31.5703125" style="79" customWidth="1"/>
    <col min="3842" max="3842" width="13.85546875" style="79" customWidth="1"/>
    <col min="3843" max="3843" width="19.140625" style="79" customWidth="1"/>
    <col min="3844" max="3844" width="17.5703125" style="79" customWidth="1"/>
    <col min="3845" max="3845" width="14.7109375" style="79" customWidth="1"/>
    <col min="3846" max="4095" width="9.140625" style="79"/>
    <col min="4096" max="4096" width="8.7109375" style="79" customWidth="1"/>
    <col min="4097" max="4097" width="31.5703125" style="79" customWidth="1"/>
    <col min="4098" max="4098" width="13.85546875" style="79" customWidth="1"/>
    <col min="4099" max="4099" width="19.140625" style="79" customWidth="1"/>
    <col min="4100" max="4100" width="17.5703125" style="79" customWidth="1"/>
    <col min="4101" max="4101" width="14.7109375" style="79" customWidth="1"/>
    <col min="4102" max="4351" width="9.140625" style="79"/>
    <col min="4352" max="4352" width="8.7109375" style="79" customWidth="1"/>
    <col min="4353" max="4353" width="31.5703125" style="79" customWidth="1"/>
    <col min="4354" max="4354" width="13.85546875" style="79" customWidth="1"/>
    <col min="4355" max="4355" width="19.140625" style="79" customWidth="1"/>
    <col min="4356" max="4356" width="17.5703125" style="79" customWidth="1"/>
    <col min="4357" max="4357" width="14.7109375" style="79" customWidth="1"/>
    <col min="4358" max="4607" width="9.140625" style="79"/>
    <col min="4608" max="4608" width="8.7109375" style="79" customWidth="1"/>
    <col min="4609" max="4609" width="31.5703125" style="79" customWidth="1"/>
    <col min="4610" max="4610" width="13.85546875" style="79" customWidth="1"/>
    <col min="4611" max="4611" width="19.140625" style="79" customWidth="1"/>
    <col min="4612" max="4612" width="17.5703125" style="79" customWidth="1"/>
    <col min="4613" max="4613" width="14.7109375" style="79" customWidth="1"/>
    <col min="4614" max="4863" width="9.140625" style="79"/>
    <col min="4864" max="4864" width="8.7109375" style="79" customWidth="1"/>
    <col min="4865" max="4865" width="31.5703125" style="79" customWidth="1"/>
    <col min="4866" max="4866" width="13.85546875" style="79" customWidth="1"/>
    <col min="4867" max="4867" width="19.140625" style="79" customWidth="1"/>
    <col min="4868" max="4868" width="17.5703125" style="79" customWidth="1"/>
    <col min="4869" max="4869" width="14.7109375" style="79" customWidth="1"/>
    <col min="4870" max="5119" width="9.140625" style="79"/>
    <col min="5120" max="5120" width="8.7109375" style="79" customWidth="1"/>
    <col min="5121" max="5121" width="31.5703125" style="79" customWidth="1"/>
    <col min="5122" max="5122" width="13.85546875" style="79" customWidth="1"/>
    <col min="5123" max="5123" width="19.140625" style="79" customWidth="1"/>
    <col min="5124" max="5124" width="17.5703125" style="79" customWidth="1"/>
    <col min="5125" max="5125" width="14.7109375" style="79" customWidth="1"/>
    <col min="5126" max="5375" width="9.140625" style="79"/>
    <col min="5376" max="5376" width="8.7109375" style="79" customWidth="1"/>
    <col min="5377" max="5377" width="31.5703125" style="79" customWidth="1"/>
    <col min="5378" max="5378" width="13.85546875" style="79" customWidth="1"/>
    <col min="5379" max="5379" width="19.140625" style="79" customWidth="1"/>
    <col min="5380" max="5380" width="17.5703125" style="79" customWidth="1"/>
    <col min="5381" max="5381" width="14.7109375" style="79" customWidth="1"/>
    <col min="5382" max="5631" width="9.140625" style="79"/>
    <col min="5632" max="5632" width="8.7109375" style="79" customWidth="1"/>
    <col min="5633" max="5633" width="31.5703125" style="79" customWidth="1"/>
    <col min="5634" max="5634" width="13.85546875" style="79" customWidth="1"/>
    <col min="5635" max="5635" width="19.140625" style="79" customWidth="1"/>
    <col min="5636" max="5636" width="17.5703125" style="79" customWidth="1"/>
    <col min="5637" max="5637" width="14.7109375" style="79" customWidth="1"/>
    <col min="5638" max="5887" width="9.140625" style="79"/>
    <col min="5888" max="5888" width="8.7109375" style="79" customWidth="1"/>
    <col min="5889" max="5889" width="31.5703125" style="79" customWidth="1"/>
    <col min="5890" max="5890" width="13.85546875" style="79" customWidth="1"/>
    <col min="5891" max="5891" width="19.140625" style="79" customWidth="1"/>
    <col min="5892" max="5892" width="17.5703125" style="79" customWidth="1"/>
    <col min="5893" max="5893" width="14.7109375" style="79" customWidth="1"/>
    <col min="5894" max="6143" width="9.140625" style="79"/>
    <col min="6144" max="6144" width="8.7109375" style="79" customWidth="1"/>
    <col min="6145" max="6145" width="31.5703125" style="79" customWidth="1"/>
    <col min="6146" max="6146" width="13.85546875" style="79" customWidth="1"/>
    <col min="6147" max="6147" width="19.140625" style="79" customWidth="1"/>
    <col min="6148" max="6148" width="17.5703125" style="79" customWidth="1"/>
    <col min="6149" max="6149" width="14.7109375" style="79" customWidth="1"/>
    <col min="6150" max="6399" width="9.140625" style="79"/>
    <col min="6400" max="6400" width="8.7109375" style="79" customWidth="1"/>
    <col min="6401" max="6401" width="31.5703125" style="79" customWidth="1"/>
    <col min="6402" max="6402" width="13.85546875" style="79" customWidth="1"/>
    <col min="6403" max="6403" width="19.140625" style="79" customWidth="1"/>
    <col min="6404" max="6404" width="17.5703125" style="79" customWidth="1"/>
    <col min="6405" max="6405" width="14.7109375" style="79" customWidth="1"/>
    <col min="6406" max="6655" width="9.140625" style="79"/>
    <col min="6656" max="6656" width="8.7109375" style="79" customWidth="1"/>
    <col min="6657" max="6657" width="31.5703125" style="79" customWidth="1"/>
    <col min="6658" max="6658" width="13.85546875" style="79" customWidth="1"/>
    <col min="6659" max="6659" width="19.140625" style="79" customWidth="1"/>
    <col min="6660" max="6660" width="17.5703125" style="79" customWidth="1"/>
    <col min="6661" max="6661" width="14.7109375" style="79" customWidth="1"/>
    <col min="6662" max="6911" width="9.140625" style="79"/>
    <col min="6912" max="6912" width="8.7109375" style="79" customWidth="1"/>
    <col min="6913" max="6913" width="31.5703125" style="79" customWidth="1"/>
    <col min="6914" max="6914" width="13.85546875" style="79" customWidth="1"/>
    <col min="6915" max="6915" width="19.140625" style="79" customWidth="1"/>
    <col min="6916" max="6916" width="17.5703125" style="79" customWidth="1"/>
    <col min="6917" max="6917" width="14.7109375" style="79" customWidth="1"/>
    <col min="6918" max="7167" width="9.140625" style="79"/>
    <col min="7168" max="7168" width="8.7109375" style="79" customWidth="1"/>
    <col min="7169" max="7169" width="31.5703125" style="79" customWidth="1"/>
    <col min="7170" max="7170" width="13.85546875" style="79" customWidth="1"/>
    <col min="7171" max="7171" width="19.140625" style="79" customWidth="1"/>
    <col min="7172" max="7172" width="17.5703125" style="79" customWidth="1"/>
    <col min="7173" max="7173" width="14.7109375" style="79" customWidth="1"/>
    <col min="7174" max="7423" width="9.140625" style="79"/>
    <col min="7424" max="7424" width="8.7109375" style="79" customWidth="1"/>
    <col min="7425" max="7425" width="31.5703125" style="79" customWidth="1"/>
    <col min="7426" max="7426" width="13.85546875" style="79" customWidth="1"/>
    <col min="7427" max="7427" width="19.140625" style="79" customWidth="1"/>
    <col min="7428" max="7428" width="17.5703125" style="79" customWidth="1"/>
    <col min="7429" max="7429" width="14.7109375" style="79" customWidth="1"/>
    <col min="7430" max="7679" width="9.140625" style="79"/>
    <col min="7680" max="7680" width="8.7109375" style="79" customWidth="1"/>
    <col min="7681" max="7681" width="31.5703125" style="79" customWidth="1"/>
    <col min="7682" max="7682" width="13.85546875" style="79" customWidth="1"/>
    <col min="7683" max="7683" width="19.140625" style="79" customWidth="1"/>
    <col min="7684" max="7684" width="17.5703125" style="79" customWidth="1"/>
    <col min="7685" max="7685" width="14.7109375" style="79" customWidth="1"/>
    <col min="7686" max="7935" width="9.140625" style="79"/>
    <col min="7936" max="7936" width="8.7109375" style="79" customWidth="1"/>
    <col min="7937" max="7937" width="31.5703125" style="79" customWidth="1"/>
    <col min="7938" max="7938" width="13.85546875" style="79" customWidth="1"/>
    <col min="7939" max="7939" width="19.140625" style="79" customWidth="1"/>
    <col min="7940" max="7940" width="17.5703125" style="79" customWidth="1"/>
    <col min="7941" max="7941" width="14.7109375" style="79" customWidth="1"/>
    <col min="7942" max="8191" width="9.140625" style="79"/>
    <col min="8192" max="8192" width="8.7109375" style="79" customWidth="1"/>
    <col min="8193" max="8193" width="31.5703125" style="79" customWidth="1"/>
    <col min="8194" max="8194" width="13.85546875" style="79" customWidth="1"/>
    <col min="8195" max="8195" width="19.140625" style="79" customWidth="1"/>
    <col min="8196" max="8196" width="17.5703125" style="79" customWidth="1"/>
    <col min="8197" max="8197" width="14.7109375" style="79" customWidth="1"/>
    <col min="8198" max="8447" width="9.140625" style="79"/>
    <col min="8448" max="8448" width="8.7109375" style="79" customWidth="1"/>
    <col min="8449" max="8449" width="31.5703125" style="79" customWidth="1"/>
    <col min="8450" max="8450" width="13.85546875" style="79" customWidth="1"/>
    <col min="8451" max="8451" width="19.140625" style="79" customWidth="1"/>
    <col min="8452" max="8452" width="17.5703125" style="79" customWidth="1"/>
    <col min="8453" max="8453" width="14.7109375" style="79" customWidth="1"/>
    <col min="8454" max="8703" width="9.140625" style="79"/>
    <col min="8704" max="8704" width="8.7109375" style="79" customWidth="1"/>
    <col min="8705" max="8705" width="31.5703125" style="79" customWidth="1"/>
    <col min="8706" max="8706" width="13.85546875" style="79" customWidth="1"/>
    <col min="8707" max="8707" width="19.140625" style="79" customWidth="1"/>
    <col min="8708" max="8708" width="17.5703125" style="79" customWidth="1"/>
    <col min="8709" max="8709" width="14.7109375" style="79" customWidth="1"/>
    <col min="8710" max="8959" width="9.140625" style="79"/>
    <col min="8960" max="8960" width="8.7109375" style="79" customWidth="1"/>
    <col min="8961" max="8961" width="31.5703125" style="79" customWidth="1"/>
    <col min="8962" max="8962" width="13.85546875" style="79" customWidth="1"/>
    <col min="8963" max="8963" width="19.140625" style="79" customWidth="1"/>
    <col min="8964" max="8964" width="17.5703125" style="79" customWidth="1"/>
    <col min="8965" max="8965" width="14.7109375" style="79" customWidth="1"/>
    <col min="8966" max="9215" width="9.140625" style="79"/>
    <col min="9216" max="9216" width="8.7109375" style="79" customWidth="1"/>
    <col min="9217" max="9217" width="31.5703125" style="79" customWidth="1"/>
    <col min="9218" max="9218" width="13.85546875" style="79" customWidth="1"/>
    <col min="9219" max="9219" width="19.140625" style="79" customWidth="1"/>
    <col min="9220" max="9220" width="17.5703125" style="79" customWidth="1"/>
    <col min="9221" max="9221" width="14.7109375" style="79" customWidth="1"/>
    <col min="9222" max="9471" width="9.140625" style="79"/>
    <col min="9472" max="9472" width="8.7109375" style="79" customWidth="1"/>
    <col min="9473" max="9473" width="31.5703125" style="79" customWidth="1"/>
    <col min="9474" max="9474" width="13.85546875" style="79" customWidth="1"/>
    <col min="9475" max="9475" width="19.140625" style="79" customWidth="1"/>
    <col min="9476" max="9476" width="17.5703125" style="79" customWidth="1"/>
    <col min="9477" max="9477" width="14.7109375" style="79" customWidth="1"/>
    <col min="9478" max="9727" width="9.140625" style="79"/>
    <col min="9728" max="9728" width="8.7109375" style="79" customWidth="1"/>
    <col min="9729" max="9729" width="31.5703125" style="79" customWidth="1"/>
    <col min="9730" max="9730" width="13.85546875" style="79" customWidth="1"/>
    <col min="9731" max="9731" width="19.140625" style="79" customWidth="1"/>
    <col min="9732" max="9732" width="17.5703125" style="79" customWidth="1"/>
    <col min="9733" max="9733" width="14.7109375" style="79" customWidth="1"/>
    <col min="9734" max="9983" width="9.140625" style="79"/>
    <col min="9984" max="9984" width="8.7109375" style="79" customWidth="1"/>
    <col min="9985" max="9985" width="31.5703125" style="79" customWidth="1"/>
    <col min="9986" max="9986" width="13.85546875" style="79" customWidth="1"/>
    <col min="9987" max="9987" width="19.140625" style="79" customWidth="1"/>
    <col min="9988" max="9988" width="17.5703125" style="79" customWidth="1"/>
    <col min="9989" max="9989" width="14.7109375" style="79" customWidth="1"/>
    <col min="9990" max="10239" width="9.140625" style="79"/>
    <col min="10240" max="10240" width="8.7109375" style="79" customWidth="1"/>
    <col min="10241" max="10241" width="31.5703125" style="79" customWidth="1"/>
    <col min="10242" max="10242" width="13.85546875" style="79" customWidth="1"/>
    <col min="10243" max="10243" width="19.140625" style="79" customWidth="1"/>
    <col min="10244" max="10244" width="17.5703125" style="79" customWidth="1"/>
    <col min="10245" max="10245" width="14.7109375" style="79" customWidth="1"/>
    <col min="10246" max="10495" width="9.140625" style="79"/>
    <col min="10496" max="10496" width="8.7109375" style="79" customWidth="1"/>
    <col min="10497" max="10497" width="31.5703125" style="79" customWidth="1"/>
    <col min="10498" max="10498" width="13.85546875" style="79" customWidth="1"/>
    <col min="10499" max="10499" width="19.140625" style="79" customWidth="1"/>
    <col min="10500" max="10500" width="17.5703125" style="79" customWidth="1"/>
    <col min="10501" max="10501" width="14.7109375" style="79" customWidth="1"/>
    <col min="10502" max="10751" width="9.140625" style="79"/>
    <col min="10752" max="10752" width="8.7109375" style="79" customWidth="1"/>
    <col min="10753" max="10753" width="31.5703125" style="79" customWidth="1"/>
    <col min="10754" max="10754" width="13.85546875" style="79" customWidth="1"/>
    <col min="10755" max="10755" width="19.140625" style="79" customWidth="1"/>
    <col min="10756" max="10756" width="17.5703125" style="79" customWidth="1"/>
    <col min="10757" max="10757" width="14.7109375" style="79" customWidth="1"/>
    <col min="10758" max="11007" width="9.140625" style="79"/>
    <col min="11008" max="11008" width="8.7109375" style="79" customWidth="1"/>
    <col min="11009" max="11009" width="31.5703125" style="79" customWidth="1"/>
    <col min="11010" max="11010" width="13.85546875" style="79" customWidth="1"/>
    <col min="11011" max="11011" width="19.140625" style="79" customWidth="1"/>
    <col min="11012" max="11012" width="17.5703125" style="79" customWidth="1"/>
    <col min="11013" max="11013" width="14.7109375" style="79" customWidth="1"/>
    <col min="11014" max="11263" width="9.140625" style="79"/>
    <col min="11264" max="11264" width="8.7109375" style="79" customWidth="1"/>
    <col min="11265" max="11265" width="31.5703125" style="79" customWidth="1"/>
    <col min="11266" max="11266" width="13.85546875" style="79" customWidth="1"/>
    <col min="11267" max="11267" width="19.140625" style="79" customWidth="1"/>
    <col min="11268" max="11268" width="17.5703125" style="79" customWidth="1"/>
    <col min="11269" max="11269" width="14.7109375" style="79" customWidth="1"/>
    <col min="11270" max="11519" width="9.140625" style="79"/>
    <col min="11520" max="11520" width="8.7109375" style="79" customWidth="1"/>
    <col min="11521" max="11521" width="31.5703125" style="79" customWidth="1"/>
    <col min="11522" max="11522" width="13.85546875" style="79" customWidth="1"/>
    <col min="11523" max="11523" width="19.140625" style="79" customWidth="1"/>
    <col min="11524" max="11524" width="17.5703125" style="79" customWidth="1"/>
    <col min="11525" max="11525" width="14.7109375" style="79" customWidth="1"/>
    <col min="11526" max="11775" width="9.140625" style="79"/>
    <col min="11776" max="11776" width="8.7109375" style="79" customWidth="1"/>
    <col min="11777" max="11777" width="31.5703125" style="79" customWidth="1"/>
    <col min="11778" max="11778" width="13.85546875" style="79" customWidth="1"/>
    <col min="11779" max="11779" width="19.140625" style="79" customWidth="1"/>
    <col min="11780" max="11780" width="17.5703125" style="79" customWidth="1"/>
    <col min="11781" max="11781" width="14.7109375" style="79" customWidth="1"/>
    <col min="11782" max="12031" width="9.140625" style="79"/>
    <col min="12032" max="12032" width="8.7109375" style="79" customWidth="1"/>
    <col min="12033" max="12033" width="31.5703125" style="79" customWidth="1"/>
    <col min="12034" max="12034" width="13.85546875" style="79" customWidth="1"/>
    <col min="12035" max="12035" width="19.140625" style="79" customWidth="1"/>
    <col min="12036" max="12036" width="17.5703125" style="79" customWidth="1"/>
    <col min="12037" max="12037" width="14.7109375" style="79" customWidth="1"/>
    <col min="12038" max="12287" width="9.140625" style="79"/>
    <col min="12288" max="12288" width="8.7109375" style="79" customWidth="1"/>
    <col min="12289" max="12289" width="31.5703125" style="79" customWidth="1"/>
    <col min="12290" max="12290" width="13.85546875" style="79" customWidth="1"/>
    <col min="12291" max="12291" width="19.140625" style="79" customWidth="1"/>
    <col min="12292" max="12292" width="17.5703125" style="79" customWidth="1"/>
    <col min="12293" max="12293" width="14.7109375" style="79" customWidth="1"/>
    <col min="12294" max="12543" width="9.140625" style="79"/>
    <col min="12544" max="12544" width="8.7109375" style="79" customWidth="1"/>
    <col min="12545" max="12545" width="31.5703125" style="79" customWidth="1"/>
    <col min="12546" max="12546" width="13.85546875" style="79" customWidth="1"/>
    <col min="12547" max="12547" width="19.140625" style="79" customWidth="1"/>
    <col min="12548" max="12548" width="17.5703125" style="79" customWidth="1"/>
    <col min="12549" max="12549" width="14.7109375" style="79" customWidth="1"/>
    <col min="12550" max="12799" width="9.140625" style="79"/>
    <col min="12800" max="12800" width="8.7109375" style="79" customWidth="1"/>
    <col min="12801" max="12801" width="31.5703125" style="79" customWidth="1"/>
    <col min="12802" max="12802" width="13.85546875" style="79" customWidth="1"/>
    <col min="12803" max="12803" width="19.140625" style="79" customWidth="1"/>
    <col min="12804" max="12804" width="17.5703125" style="79" customWidth="1"/>
    <col min="12805" max="12805" width="14.7109375" style="79" customWidth="1"/>
    <col min="12806" max="13055" width="9.140625" style="79"/>
    <col min="13056" max="13056" width="8.7109375" style="79" customWidth="1"/>
    <col min="13057" max="13057" width="31.5703125" style="79" customWidth="1"/>
    <col min="13058" max="13058" width="13.85546875" style="79" customWidth="1"/>
    <col min="13059" max="13059" width="19.140625" style="79" customWidth="1"/>
    <col min="13060" max="13060" width="17.5703125" style="79" customWidth="1"/>
    <col min="13061" max="13061" width="14.7109375" style="79" customWidth="1"/>
    <col min="13062" max="13311" width="9.140625" style="79"/>
    <col min="13312" max="13312" width="8.7109375" style="79" customWidth="1"/>
    <col min="13313" max="13313" width="31.5703125" style="79" customWidth="1"/>
    <col min="13314" max="13314" width="13.85546875" style="79" customWidth="1"/>
    <col min="13315" max="13315" width="19.140625" style="79" customWidth="1"/>
    <col min="13316" max="13316" width="17.5703125" style="79" customWidth="1"/>
    <col min="13317" max="13317" width="14.7109375" style="79" customWidth="1"/>
    <col min="13318" max="13567" width="9.140625" style="79"/>
    <col min="13568" max="13568" width="8.7109375" style="79" customWidth="1"/>
    <col min="13569" max="13569" width="31.5703125" style="79" customWidth="1"/>
    <col min="13570" max="13570" width="13.85546875" style="79" customWidth="1"/>
    <col min="13571" max="13571" width="19.140625" style="79" customWidth="1"/>
    <col min="13572" max="13572" width="17.5703125" style="79" customWidth="1"/>
    <col min="13573" max="13573" width="14.7109375" style="79" customWidth="1"/>
    <col min="13574" max="13823" width="9.140625" style="79"/>
    <col min="13824" max="13824" width="8.7109375" style="79" customWidth="1"/>
    <col min="13825" max="13825" width="31.5703125" style="79" customWidth="1"/>
    <col min="13826" max="13826" width="13.85546875" style="79" customWidth="1"/>
    <col min="13827" max="13827" width="19.140625" style="79" customWidth="1"/>
    <col min="13828" max="13828" width="17.5703125" style="79" customWidth="1"/>
    <col min="13829" max="13829" width="14.7109375" style="79" customWidth="1"/>
    <col min="13830" max="14079" width="9.140625" style="79"/>
    <col min="14080" max="14080" width="8.7109375" style="79" customWidth="1"/>
    <col min="14081" max="14081" width="31.5703125" style="79" customWidth="1"/>
    <col min="14082" max="14082" width="13.85546875" style="79" customWidth="1"/>
    <col min="14083" max="14083" width="19.140625" style="79" customWidth="1"/>
    <col min="14084" max="14084" width="17.5703125" style="79" customWidth="1"/>
    <col min="14085" max="14085" width="14.7109375" style="79" customWidth="1"/>
    <col min="14086" max="14335" width="9.140625" style="79"/>
    <col min="14336" max="14336" width="8.7109375" style="79" customWidth="1"/>
    <col min="14337" max="14337" width="31.5703125" style="79" customWidth="1"/>
    <col min="14338" max="14338" width="13.85546875" style="79" customWidth="1"/>
    <col min="14339" max="14339" width="19.140625" style="79" customWidth="1"/>
    <col min="14340" max="14340" width="17.5703125" style="79" customWidth="1"/>
    <col min="14341" max="14341" width="14.7109375" style="79" customWidth="1"/>
    <col min="14342" max="14591" width="9.140625" style="79"/>
    <col min="14592" max="14592" width="8.7109375" style="79" customWidth="1"/>
    <col min="14593" max="14593" width="31.5703125" style="79" customWidth="1"/>
    <col min="14594" max="14594" width="13.85546875" style="79" customWidth="1"/>
    <col min="14595" max="14595" width="19.140625" style="79" customWidth="1"/>
    <col min="14596" max="14596" width="17.5703125" style="79" customWidth="1"/>
    <col min="14597" max="14597" width="14.7109375" style="79" customWidth="1"/>
    <col min="14598" max="14847" width="9.140625" style="79"/>
    <col min="14848" max="14848" width="8.7109375" style="79" customWidth="1"/>
    <col min="14849" max="14849" width="31.5703125" style="79" customWidth="1"/>
    <col min="14850" max="14850" width="13.85546875" style="79" customWidth="1"/>
    <col min="14851" max="14851" width="19.140625" style="79" customWidth="1"/>
    <col min="14852" max="14852" width="17.5703125" style="79" customWidth="1"/>
    <col min="14853" max="14853" width="14.7109375" style="79" customWidth="1"/>
    <col min="14854" max="15103" width="9.140625" style="79"/>
    <col min="15104" max="15104" width="8.7109375" style="79" customWidth="1"/>
    <col min="15105" max="15105" width="31.5703125" style="79" customWidth="1"/>
    <col min="15106" max="15106" width="13.85546875" style="79" customWidth="1"/>
    <col min="15107" max="15107" width="19.140625" style="79" customWidth="1"/>
    <col min="15108" max="15108" width="17.5703125" style="79" customWidth="1"/>
    <col min="15109" max="15109" width="14.7109375" style="79" customWidth="1"/>
    <col min="15110" max="15359" width="9.140625" style="79"/>
    <col min="15360" max="15360" width="8.7109375" style="79" customWidth="1"/>
    <col min="15361" max="15361" width="31.5703125" style="79" customWidth="1"/>
    <col min="15362" max="15362" width="13.85546875" style="79" customWidth="1"/>
    <col min="15363" max="15363" width="19.140625" style="79" customWidth="1"/>
    <col min="15364" max="15364" width="17.5703125" style="79" customWidth="1"/>
    <col min="15365" max="15365" width="14.7109375" style="79" customWidth="1"/>
    <col min="15366" max="15615" width="9.140625" style="79"/>
    <col min="15616" max="15616" width="8.7109375" style="79" customWidth="1"/>
    <col min="15617" max="15617" width="31.5703125" style="79" customWidth="1"/>
    <col min="15618" max="15618" width="13.85546875" style="79" customWidth="1"/>
    <col min="15619" max="15619" width="19.140625" style="79" customWidth="1"/>
    <col min="15620" max="15620" width="17.5703125" style="79" customWidth="1"/>
    <col min="15621" max="15621" width="14.7109375" style="79" customWidth="1"/>
    <col min="15622" max="15871" width="9.140625" style="79"/>
    <col min="15872" max="15872" width="8.7109375" style="79" customWidth="1"/>
    <col min="15873" max="15873" width="31.5703125" style="79" customWidth="1"/>
    <col min="15874" max="15874" width="13.85546875" style="79" customWidth="1"/>
    <col min="15875" max="15875" width="19.140625" style="79" customWidth="1"/>
    <col min="15876" max="15876" width="17.5703125" style="79" customWidth="1"/>
    <col min="15877" max="15877" width="14.7109375" style="79" customWidth="1"/>
    <col min="15878" max="16127" width="9.140625" style="79"/>
    <col min="16128" max="16128" width="8.7109375" style="79" customWidth="1"/>
    <col min="16129" max="16129" width="31.5703125" style="79" customWidth="1"/>
    <col min="16130" max="16130" width="13.85546875" style="79" customWidth="1"/>
    <col min="16131" max="16131" width="19.140625" style="79" customWidth="1"/>
    <col min="16132" max="16132" width="17.5703125" style="79" customWidth="1"/>
    <col min="16133" max="16133" width="14.7109375" style="79" customWidth="1"/>
    <col min="16134" max="16384" width="9.140625" style="79"/>
  </cols>
  <sheetData>
    <row r="1" spans="1:5" ht="23.25" customHeight="1" x14ac:dyDescent="0.25">
      <c r="E1" s="117"/>
    </row>
    <row r="2" spans="1:5" x14ac:dyDescent="0.25">
      <c r="A2" s="79" t="s">
        <v>164</v>
      </c>
    </row>
    <row r="3" spans="1:5" ht="15.75" customHeight="1" x14ac:dyDescent="0.25">
      <c r="B3" s="109" t="s">
        <v>213</v>
      </c>
    </row>
    <row r="4" spans="1:5" x14ac:dyDescent="0.25">
      <c r="B4" s="109" t="s">
        <v>165</v>
      </c>
      <c r="C4" s="109"/>
      <c r="D4" s="109"/>
    </row>
    <row r="5" spans="1:5" x14ac:dyDescent="0.25">
      <c r="B5" s="109" t="s">
        <v>166</v>
      </c>
      <c r="C5" s="109"/>
      <c r="D5" s="109"/>
    </row>
    <row r="6" spans="1:5" ht="26.25" customHeight="1" x14ac:dyDescent="0.25">
      <c r="A6" s="108" t="s">
        <v>167</v>
      </c>
      <c r="E6" s="109" t="s">
        <v>168</v>
      </c>
    </row>
    <row r="8" spans="1:5" ht="28.5" customHeight="1" x14ac:dyDescent="0.25">
      <c r="A8" s="205" t="s">
        <v>214</v>
      </c>
      <c r="B8" s="205"/>
      <c r="C8" s="205"/>
      <c r="D8" s="205"/>
      <c r="E8" s="205"/>
    </row>
    <row r="9" spans="1:5" ht="31.5" customHeight="1" x14ac:dyDescent="0.25">
      <c r="A9" s="205" t="s">
        <v>169</v>
      </c>
      <c r="B9" s="205"/>
      <c r="C9" s="205"/>
      <c r="D9" s="205"/>
      <c r="E9" s="205"/>
    </row>
    <row r="10" spans="1:5" ht="30" customHeight="1" x14ac:dyDescent="0.25">
      <c r="A10" s="205" t="s">
        <v>170</v>
      </c>
      <c r="B10" s="205"/>
      <c r="C10" s="205"/>
      <c r="D10" s="205"/>
      <c r="E10" s="205"/>
    </row>
    <row r="11" spans="1:5" ht="30" customHeight="1" x14ac:dyDescent="0.25">
      <c r="A11" s="205" t="s">
        <v>171</v>
      </c>
      <c r="B11" s="205"/>
      <c r="C11" s="205"/>
      <c r="D11" s="205"/>
      <c r="E11" s="205"/>
    </row>
    <row r="12" spans="1:5" ht="29.25" customHeight="1" x14ac:dyDescent="0.25">
      <c r="A12" s="205" t="s">
        <v>172</v>
      </c>
      <c r="B12" s="205"/>
      <c r="C12" s="205"/>
      <c r="D12" s="205"/>
      <c r="E12" s="205"/>
    </row>
    <row r="13" spans="1:5" ht="28.5" customHeight="1" x14ac:dyDescent="0.25">
      <c r="A13" s="205" t="s">
        <v>173</v>
      </c>
      <c r="B13" s="205"/>
      <c r="C13" s="205"/>
      <c r="D13" s="205"/>
      <c r="E13" s="205"/>
    </row>
    <row r="14" spans="1:5" ht="15.75" customHeight="1" x14ac:dyDescent="0.25"/>
    <row r="15" spans="1:5" ht="150" x14ac:dyDescent="0.25">
      <c r="A15" s="112" t="s">
        <v>2</v>
      </c>
      <c r="B15" s="113" t="s">
        <v>175</v>
      </c>
      <c r="C15" s="113" t="s">
        <v>0</v>
      </c>
      <c r="D15" s="113" t="s">
        <v>174</v>
      </c>
      <c r="E15" s="113" t="s">
        <v>1</v>
      </c>
    </row>
    <row r="16" spans="1:5" x14ac:dyDescent="0.25">
      <c r="A16" s="120" t="s">
        <v>8</v>
      </c>
      <c r="B16" s="121"/>
      <c r="C16" s="121"/>
      <c r="D16" s="121"/>
      <c r="E16" s="118"/>
    </row>
    <row r="17" spans="1:5" x14ac:dyDescent="0.25">
      <c r="A17" s="114" t="s">
        <v>46</v>
      </c>
      <c r="B17" s="115" t="s">
        <v>17</v>
      </c>
      <c r="C17" s="115" t="s">
        <v>11</v>
      </c>
      <c r="D17" s="115">
        <v>0.13</v>
      </c>
      <c r="E17" s="115">
        <v>621.97</v>
      </c>
    </row>
    <row r="18" spans="1:5" ht="28.5" x14ac:dyDescent="0.25">
      <c r="A18" s="120" t="s">
        <v>176</v>
      </c>
      <c r="B18" s="121"/>
      <c r="C18" s="121"/>
      <c r="D18" s="121"/>
      <c r="E18" s="118"/>
    </row>
    <row r="19" spans="1:5" ht="30" x14ac:dyDescent="0.25">
      <c r="A19" s="114" t="s">
        <v>177</v>
      </c>
      <c r="B19" s="115" t="s">
        <v>159</v>
      </c>
      <c r="C19" s="115" t="s">
        <v>12</v>
      </c>
      <c r="D19" s="115">
        <f>E19</f>
        <v>16984.62</v>
      </c>
      <c r="E19" s="115">
        <v>16984.62</v>
      </c>
    </row>
    <row r="20" spans="1:5" x14ac:dyDescent="0.25">
      <c r="A20" s="114" t="s">
        <v>178</v>
      </c>
      <c r="B20" s="115" t="s">
        <v>159</v>
      </c>
      <c r="C20" s="115" t="s">
        <v>12</v>
      </c>
      <c r="D20" s="115">
        <f t="shared" ref="D20:D21" si="0">E20</f>
        <v>438.79</v>
      </c>
      <c r="E20" s="115">
        <v>438.79</v>
      </c>
    </row>
    <row r="21" spans="1:5" ht="30" x14ac:dyDescent="0.25">
      <c r="A21" s="114" t="s">
        <v>179</v>
      </c>
      <c r="B21" s="115" t="s">
        <v>18</v>
      </c>
      <c r="C21" s="115" t="s">
        <v>11</v>
      </c>
      <c r="D21" s="115">
        <f t="shared" si="0"/>
        <v>8.9499999999999993</v>
      </c>
      <c r="E21" s="115">
        <v>8.9499999999999993</v>
      </c>
    </row>
    <row r="22" spans="1:5" ht="28.5" x14ac:dyDescent="0.25">
      <c r="A22" s="120" t="s">
        <v>180</v>
      </c>
      <c r="B22" s="121"/>
      <c r="C22" s="121"/>
      <c r="D22" s="121"/>
      <c r="E22" s="118"/>
    </row>
    <row r="23" spans="1:5" x14ac:dyDescent="0.25">
      <c r="A23" s="114" t="s">
        <v>181</v>
      </c>
      <c r="B23" s="115">
        <v>0.1</v>
      </c>
      <c r="C23" s="115" t="s">
        <v>182</v>
      </c>
      <c r="D23" s="115">
        <f>E23/B23</f>
        <v>1867.5</v>
      </c>
      <c r="E23" s="115">
        <v>186.75</v>
      </c>
    </row>
    <row r="24" spans="1:5" x14ac:dyDescent="0.25">
      <c r="A24" s="114" t="s">
        <v>121</v>
      </c>
      <c r="B24" s="115">
        <v>1</v>
      </c>
      <c r="C24" s="115" t="s">
        <v>122</v>
      </c>
      <c r="D24" s="115">
        <f t="shared" ref="D24:D55" si="1">E24/B24</f>
        <v>91.38</v>
      </c>
      <c r="E24" s="115">
        <v>91.38</v>
      </c>
    </row>
    <row r="25" spans="1:5" x14ac:dyDescent="0.25">
      <c r="A25" s="114" t="s">
        <v>123</v>
      </c>
      <c r="B25" s="115">
        <v>1</v>
      </c>
      <c r="C25" s="115" t="s">
        <v>124</v>
      </c>
      <c r="D25" s="115">
        <f t="shared" si="1"/>
        <v>907.5</v>
      </c>
      <c r="E25" s="115">
        <v>907.5</v>
      </c>
    </row>
    <row r="26" spans="1:5" ht="30" x14ac:dyDescent="0.25">
      <c r="A26" s="114" t="s">
        <v>183</v>
      </c>
      <c r="B26" s="115">
        <v>1</v>
      </c>
      <c r="C26" s="115" t="s">
        <v>13</v>
      </c>
      <c r="D26" s="115">
        <f t="shared" si="1"/>
        <v>150.94</v>
      </c>
      <c r="E26" s="115">
        <v>150.94</v>
      </c>
    </row>
    <row r="27" spans="1:5" ht="30" x14ac:dyDescent="0.25">
      <c r="A27" s="114" t="s">
        <v>184</v>
      </c>
      <c r="B27" s="115">
        <v>0.1</v>
      </c>
      <c r="C27" s="115" t="s">
        <v>14</v>
      </c>
      <c r="D27" s="115">
        <f t="shared" si="1"/>
        <v>1785.6999999999998</v>
      </c>
      <c r="E27" s="115">
        <v>178.57</v>
      </c>
    </row>
    <row r="28" spans="1:5" ht="30" x14ac:dyDescent="0.25">
      <c r="A28" s="114" t="s">
        <v>66</v>
      </c>
      <c r="B28" s="115">
        <v>0.2</v>
      </c>
      <c r="C28" s="115" t="s">
        <v>14</v>
      </c>
      <c r="D28" s="115">
        <f t="shared" si="1"/>
        <v>1791.3</v>
      </c>
      <c r="E28" s="115">
        <v>358.26</v>
      </c>
    </row>
    <row r="29" spans="1:5" x14ac:dyDescent="0.25">
      <c r="A29" s="114" t="s">
        <v>56</v>
      </c>
      <c r="B29" s="115">
        <v>0.02</v>
      </c>
      <c r="C29" s="115" t="s">
        <v>57</v>
      </c>
      <c r="D29" s="115">
        <f t="shared" si="1"/>
        <v>27205.5</v>
      </c>
      <c r="E29" s="115">
        <v>544.11</v>
      </c>
    </row>
    <row r="30" spans="1:5" ht="30" x14ac:dyDescent="0.25">
      <c r="A30" s="114" t="s">
        <v>128</v>
      </c>
      <c r="B30" s="115">
        <v>1.421</v>
      </c>
      <c r="C30" s="115" t="s">
        <v>14</v>
      </c>
      <c r="D30" s="115">
        <f t="shared" si="1"/>
        <v>1801.4637579169598</v>
      </c>
      <c r="E30" s="115">
        <v>2559.88</v>
      </c>
    </row>
    <row r="31" spans="1:5" ht="30" x14ac:dyDescent="0.25">
      <c r="A31" s="114" t="s">
        <v>185</v>
      </c>
      <c r="B31" s="115">
        <v>1</v>
      </c>
      <c r="C31" s="115" t="s">
        <v>124</v>
      </c>
      <c r="D31" s="115">
        <f t="shared" si="1"/>
        <v>549.39</v>
      </c>
      <c r="E31" s="115">
        <v>549.39</v>
      </c>
    </row>
    <row r="32" spans="1:5" x14ac:dyDescent="0.25">
      <c r="A32" s="114" t="s">
        <v>186</v>
      </c>
      <c r="B32" s="115">
        <v>0.02</v>
      </c>
      <c r="C32" s="115" t="s">
        <v>126</v>
      </c>
      <c r="D32" s="115">
        <f t="shared" si="1"/>
        <v>15764.5</v>
      </c>
      <c r="E32" s="115">
        <v>315.29000000000002</v>
      </c>
    </row>
    <row r="33" spans="1:5" ht="30" x14ac:dyDescent="0.25">
      <c r="A33" s="114" t="s">
        <v>129</v>
      </c>
      <c r="B33" s="115">
        <v>4</v>
      </c>
      <c r="C33" s="115" t="s">
        <v>130</v>
      </c>
      <c r="D33" s="115">
        <f t="shared" si="1"/>
        <v>225.345</v>
      </c>
      <c r="E33" s="115">
        <v>901.38</v>
      </c>
    </row>
    <row r="34" spans="1:5" x14ac:dyDescent="0.25">
      <c r="A34" s="114" t="s">
        <v>131</v>
      </c>
      <c r="B34" s="115">
        <v>1</v>
      </c>
      <c r="C34" s="115" t="s">
        <v>122</v>
      </c>
      <c r="D34" s="115">
        <f t="shared" si="1"/>
        <v>73.400000000000006</v>
      </c>
      <c r="E34" s="115">
        <v>73.400000000000006</v>
      </c>
    </row>
    <row r="35" spans="1:5" x14ac:dyDescent="0.25">
      <c r="A35" s="114" t="s">
        <v>187</v>
      </c>
      <c r="B35" s="115">
        <v>1</v>
      </c>
      <c r="C35" s="115" t="s">
        <v>13</v>
      </c>
      <c r="D35" s="115">
        <f t="shared" si="1"/>
        <v>4440.0600000000004</v>
      </c>
      <c r="E35" s="115">
        <v>4440.0600000000004</v>
      </c>
    </row>
    <row r="36" spans="1:5" x14ac:dyDescent="0.25">
      <c r="A36" s="114" t="s">
        <v>132</v>
      </c>
      <c r="B36" s="115">
        <v>1</v>
      </c>
      <c r="C36" s="115" t="s">
        <v>124</v>
      </c>
      <c r="D36" s="115">
        <f t="shared" si="1"/>
        <v>2982.44</v>
      </c>
      <c r="E36" s="115">
        <v>2982.44</v>
      </c>
    </row>
    <row r="37" spans="1:5" ht="30" x14ac:dyDescent="0.25">
      <c r="A37" s="114" t="s">
        <v>134</v>
      </c>
      <c r="B37" s="115">
        <v>1</v>
      </c>
      <c r="C37" s="115" t="s">
        <v>15</v>
      </c>
      <c r="D37" s="115">
        <f t="shared" si="1"/>
        <v>1174.1099999999999</v>
      </c>
      <c r="E37" s="115">
        <v>1174.1099999999999</v>
      </c>
    </row>
    <row r="38" spans="1:5" ht="30" x14ac:dyDescent="0.25">
      <c r="A38" s="114" t="s">
        <v>188</v>
      </c>
      <c r="B38" s="115">
        <v>1</v>
      </c>
      <c r="C38" s="115" t="s">
        <v>15</v>
      </c>
      <c r="D38" s="115">
        <f t="shared" si="1"/>
        <v>604.44000000000005</v>
      </c>
      <c r="E38" s="115">
        <v>604.44000000000005</v>
      </c>
    </row>
    <row r="39" spans="1:5" x14ac:dyDescent="0.25">
      <c r="A39" s="114" t="s">
        <v>50</v>
      </c>
      <c r="B39" s="115">
        <v>29</v>
      </c>
      <c r="C39" s="115" t="s">
        <v>15</v>
      </c>
      <c r="D39" s="115">
        <f t="shared" si="1"/>
        <v>271.28172413793106</v>
      </c>
      <c r="E39" s="115">
        <v>7867.17</v>
      </c>
    </row>
    <row r="40" spans="1:5" ht="28.5" x14ac:dyDescent="0.25">
      <c r="A40" s="120" t="s">
        <v>189</v>
      </c>
      <c r="B40" s="121"/>
      <c r="C40" s="121"/>
      <c r="D40" s="115"/>
      <c r="E40" s="118"/>
    </row>
    <row r="41" spans="1:5" x14ac:dyDescent="0.25">
      <c r="A41" s="114" t="s">
        <v>190</v>
      </c>
      <c r="B41" s="115">
        <v>0.1</v>
      </c>
      <c r="C41" s="115" t="s">
        <v>126</v>
      </c>
      <c r="D41" s="115">
        <f t="shared" si="1"/>
        <v>17755</v>
      </c>
      <c r="E41" s="115">
        <v>1775.5</v>
      </c>
    </row>
    <row r="42" spans="1:5" x14ac:dyDescent="0.25">
      <c r="A42" s="114" t="s">
        <v>191</v>
      </c>
      <c r="B42" s="115">
        <v>8.9999999999999993E-3</v>
      </c>
      <c r="C42" s="115" t="s">
        <v>108</v>
      </c>
      <c r="D42" s="115">
        <f t="shared" si="1"/>
        <v>39518.888888888891</v>
      </c>
      <c r="E42" s="115">
        <v>355.67</v>
      </c>
    </row>
    <row r="43" spans="1:5" x14ac:dyDescent="0.25">
      <c r="A43" s="114" t="s">
        <v>192</v>
      </c>
      <c r="B43" s="115">
        <v>8.9999999999999993E-3</v>
      </c>
      <c r="C43" s="115" t="s">
        <v>108</v>
      </c>
      <c r="D43" s="115">
        <f t="shared" si="1"/>
        <v>16320</v>
      </c>
      <c r="E43" s="115">
        <v>146.88</v>
      </c>
    </row>
    <row r="44" spans="1:5" ht="30" x14ac:dyDescent="0.25">
      <c r="A44" s="114" t="s">
        <v>193</v>
      </c>
      <c r="B44" s="115">
        <v>5.0000000000000001E-3</v>
      </c>
      <c r="C44" s="115" t="s">
        <v>108</v>
      </c>
      <c r="D44" s="115">
        <f t="shared" si="1"/>
        <v>15525.999999999998</v>
      </c>
      <c r="E44" s="115">
        <v>77.63</v>
      </c>
    </row>
    <row r="45" spans="1:5" x14ac:dyDescent="0.25">
      <c r="A45" s="114" t="s">
        <v>194</v>
      </c>
      <c r="B45" s="115">
        <v>0.01</v>
      </c>
      <c r="C45" s="115" t="s">
        <v>57</v>
      </c>
      <c r="D45" s="115">
        <f t="shared" si="1"/>
        <v>27731</v>
      </c>
      <c r="E45" s="115">
        <v>277.31</v>
      </c>
    </row>
    <row r="46" spans="1:5" ht="30" x14ac:dyDescent="0.25">
      <c r="A46" s="114" t="s">
        <v>195</v>
      </c>
      <c r="B46" s="115">
        <v>0.504</v>
      </c>
      <c r="C46" s="115" t="s">
        <v>14</v>
      </c>
      <c r="D46" s="115">
        <f t="shared" si="1"/>
        <v>1814.2261904761904</v>
      </c>
      <c r="E46" s="115">
        <v>914.37</v>
      </c>
    </row>
    <row r="47" spans="1:5" ht="30" x14ac:dyDescent="0.25">
      <c r="A47" s="114" t="s">
        <v>138</v>
      </c>
      <c r="B47" s="115">
        <v>0.36199999999999999</v>
      </c>
      <c r="C47" s="115" t="s">
        <v>14</v>
      </c>
      <c r="D47" s="115">
        <f t="shared" si="1"/>
        <v>1872.0441988950276</v>
      </c>
      <c r="E47" s="115">
        <v>677.68</v>
      </c>
    </row>
    <row r="48" spans="1:5" ht="30" x14ac:dyDescent="0.25">
      <c r="A48" s="114" t="s">
        <v>196</v>
      </c>
      <c r="B48" s="115">
        <v>20</v>
      </c>
      <c r="C48" s="115" t="s">
        <v>197</v>
      </c>
      <c r="D48" s="115">
        <f t="shared" si="1"/>
        <v>72.536500000000004</v>
      </c>
      <c r="E48" s="115">
        <v>1450.73</v>
      </c>
    </row>
    <row r="49" spans="1:5" x14ac:dyDescent="0.25">
      <c r="A49" s="114" t="s">
        <v>198</v>
      </c>
      <c r="B49" s="115">
        <v>2</v>
      </c>
      <c r="C49" s="115" t="s">
        <v>199</v>
      </c>
      <c r="D49" s="115">
        <f t="shared" si="1"/>
        <v>222.78</v>
      </c>
      <c r="E49" s="115">
        <v>445.56</v>
      </c>
    </row>
    <row r="50" spans="1:5" ht="30" x14ac:dyDescent="0.25">
      <c r="A50" s="114" t="s">
        <v>143</v>
      </c>
      <c r="B50" s="115" t="s">
        <v>209</v>
      </c>
      <c r="C50" s="115" t="s">
        <v>14</v>
      </c>
      <c r="D50" s="115">
        <f>E50</f>
        <v>875.31</v>
      </c>
      <c r="E50" s="115">
        <v>875.31</v>
      </c>
    </row>
    <row r="51" spans="1:5" x14ac:dyDescent="0.25">
      <c r="A51" s="114" t="s">
        <v>200</v>
      </c>
      <c r="B51" s="115">
        <v>5</v>
      </c>
      <c r="C51" s="115" t="s">
        <v>201</v>
      </c>
      <c r="D51" s="115">
        <f t="shared" si="1"/>
        <v>228.34399999999999</v>
      </c>
      <c r="E51" s="115">
        <v>1141.72</v>
      </c>
    </row>
    <row r="52" spans="1:5" ht="30" x14ac:dyDescent="0.25">
      <c r="A52" s="114" t="s">
        <v>144</v>
      </c>
      <c r="B52" s="115">
        <v>0.2</v>
      </c>
      <c r="C52" s="115" t="s">
        <v>14</v>
      </c>
      <c r="D52" s="115">
        <f t="shared" si="1"/>
        <v>1942.5</v>
      </c>
      <c r="E52" s="115">
        <v>388.5</v>
      </c>
    </row>
    <row r="53" spans="1:5" x14ac:dyDescent="0.25">
      <c r="A53" s="114" t="s">
        <v>202</v>
      </c>
      <c r="B53" s="115">
        <v>0.06</v>
      </c>
      <c r="C53" s="115" t="s">
        <v>14</v>
      </c>
      <c r="D53" s="115">
        <f t="shared" si="1"/>
        <v>1940.8333333333335</v>
      </c>
      <c r="E53" s="115">
        <v>116.45</v>
      </c>
    </row>
    <row r="54" spans="1:5" x14ac:dyDescent="0.25">
      <c r="A54" s="114" t="s">
        <v>203</v>
      </c>
      <c r="B54" s="115">
        <v>0.01</v>
      </c>
      <c r="C54" s="115" t="s">
        <v>60</v>
      </c>
      <c r="D54" s="115">
        <f t="shared" si="1"/>
        <v>35292</v>
      </c>
      <c r="E54" s="115">
        <v>352.92</v>
      </c>
    </row>
    <row r="55" spans="1:5" ht="30" x14ac:dyDescent="0.25">
      <c r="A55" s="114" t="s">
        <v>145</v>
      </c>
      <c r="B55" s="115">
        <v>0.02</v>
      </c>
      <c r="C55" s="115" t="s">
        <v>146</v>
      </c>
      <c r="D55" s="115">
        <f t="shared" si="1"/>
        <v>46457</v>
      </c>
      <c r="E55" s="115">
        <v>929.14</v>
      </c>
    </row>
    <row r="56" spans="1:5" ht="28.5" x14ac:dyDescent="0.25">
      <c r="A56" s="120" t="s">
        <v>58</v>
      </c>
      <c r="B56" s="121"/>
      <c r="C56" s="121"/>
      <c r="D56" s="115"/>
      <c r="E56" s="118"/>
    </row>
    <row r="57" spans="1:5" ht="30" x14ac:dyDescent="0.25">
      <c r="A57" s="114" t="s">
        <v>59</v>
      </c>
      <c r="B57" s="115" t="s">
        <v>210</v>
      </c>
      <c r="C57" s="115" t="s">
        <v>11</v>
      </c>
      <c r="D57" s="115">
        <f>E57</f>
        <v>1147.24</v>
      </c>
      <c r="E57" s="115">
        <v>1147.24</v>
      </c>
    </row>
    <row r="58" spans="1:5" s="36" customFormat="1" x14ac:dyDescent="0.25">
      <c r="A58" s="42" t="s">
        <v>10</v>
      </c>
      <c r="B58" s="41"/>
      <c r="C58" s="38"/>
      <c r="D58" s="38"/>
      <c r="E58" s="41"/>
    </row>
    <row r="59" spans="1:5" s="36" customFormat="1" x14ac:dyDescent="0.25">
      <c r="A59" s="43" t="s">
        <v>53</v>
      </c>
      <c r="B59" s="41" t="s">
        <v>17</v>
      </c>
      <c r="C59" s="38" t="s">
        <v>11</v>
      </c>
      <c r="D59" s="38">
        <f>E59</f>
        <v>5301.2009999999991</v>
      </c>
      <c r="E59" s="41">
        <f>SUM(E17:E57)*10%</f>
        <v>5301.2009999999991</v>
      </c>
    </row>
    <row r="60" spans="1:5" x14ac:dyDescent="0.25">
      <c r="A60" s="122" t="s">
        <v>20</v>
      </c>
      <c r="B60" s="115"/>
      <c r="C60" s="115"/>
      <c r="D60" s="119"/>
      <c r="E60" s="123">
        <f>SUM(E16:E59)</f>
        <v>58313.210999999988</v>
      </c>
    </row>
    <row r="63" spans="1:5" ht="39.75" customHeight="1" x14ac:dyDescent="0.25">
      <c r="A63" s="205" t="s">
        <v>216</v>
      </c>
      <c r="B63" s="205"/>
      <c r="C63" s="205"/>
      <c r="D63" s="205"/>
      <c r="E63" s="205"/>
    </row>
    <row r="64" spans="1:5" ht="27.75" customHeight="1" x14ac:dyDescent="0.25">
      <c r="A64" s="205" t="s">
        <v>204</v>
      </c>
      <c r="B64" s="205"/>
      <c r="C64" s="205"/>
      <c r="D64" s="205"/>
      <c r="E64" s="205"/>
    </row>
    <row r="65" spans="1:5" ht="24" customHeight="1" x14ac:dyDescent="0.25">
      <c r="A65" s="205" t="s">
        <v>205</v>
      </c>
      <c r="B65" s="205"/>
      <c r="C65" s="205"/>
      <c r="D65" s="205"/>
      <c r="E65" s="205"/>
    </row>
    <row r="66" spans="1:5" ht="30.75" customHeight="1" x14ac:dyDescent="0.25">
      <c r="A66" s="205" t="s">
        <v>206</v>
      </c>
      <c r="B66" s="205"/>
      <c r="C66" s="205"/>
      <c r="D66" s="205"/>
      <c r="E66" s="205"/>
    </row>
    <row r="68" spans="1:5" ht="24.75" customHeight="1" x14ac:dyDescent="0.25"/>
    <row r="69" spans="1:5" ht="18.75" customHeight="1" x14ac:dyDescent="0.25">
      <c r="A69" s="110" t="s">
        <v>207</v>
      </c>
    </row>
    <row r="70" spans="1:5" ht="15.75" customHeight="1" x14ac:dyDescent="0.25">
      <c r="A70" s="111" t="s">
        <v>215</v>
      </c>
    </row>
    <row r="71" spans="1:5" ht="10.5" customHeight="1" x14ac:dyDescent="0.25">
      <c r="B71" s="109"/>
      <c r="D71" s="109" t="s">
        <v>22</v>
      </c>
    </row>
    <row r="73" spans="1:5" x14ac:dyDescent="0.25">
      <c r="A73" s="110" t="s">
        <v>208</v>
      </c>
    </row>
    <row r="74" spans="1:5" ht="10.5" customHeight="1" x14ac:dyDescent="0.25">
      <c r="B74" s="109"/>
      <c r="D74" s="109" t="s">
        <v>22</v>
      </c>
    </row>
    <row r="75" spans="1:5" ht="11.25" customHeight="1" x14ac:dyDescent="0.25"/>
  </sheetData>
  <mergeCells count="10">
    <mergeCell ref="A64:E64"/>
    <mergeCell ref="A65:E65"/>
    <mergeCell ref="A66:E66"/>
    <mergeCell ref="A63:E6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1" t="s">
        <v>219</v>
      </c>
      <c r="B1" s="181"/>
      <c r="C1" s="181"/>
      <c r="D1" s="181"/>
      <c r="E1" s="181"/>
      <c r="F1" s="181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220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94" t="s">
        <v>77</v>
      </c>
      <c r="B5" s="194"/>
      <c r="C5" s="194"/>
      <c r="D5" s="194"/>
      <c r="E5" s="194"/>
      <c r="F5" s="19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95" t="s">
        <v>78</v>
      </c>
      <c r="B6" s="96">
        <v>2</v>
      </c>
      <c r="C6" s="95" t="s">
        <v>79</v>
      </c>
      <c r="D6" s="124">
        <v>398.7</v>
      </c>
      <c r="E6" s="95" t="s">
        <v>80</v>
      </c>
      <c r="F6" s="98">
        <v>398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95"/>
      <c r="R6" s="196"/>
      <c r="S6" s="56"/>
    </row>
    <row r="7" spans="1:19" s="59" customFormat="1" ht="32.25" customHeight="1" x14ac:dyDescent="0.25">
      <c r="A7" s="95" t="s">
        <v>81</v>
      </c>
      <c r="B7" s="96">
        <v>1</v>
      </c>
      <c r="C7" s="95" t="s">
        <v>82</v>
      </c>
      <c r="D7" s="124">
        <v>0</v>
      </c>
      <c r="E7" s="95" t="s">
        <v>83</v>
      </c>
      <c r="F7" s="98">
        <v>256.5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95"/>
      <c r="R7" s="197"/>
      <c r="S7" s="58"/>
    </row>
    <row r="8" spans="1:19" s="59" customFormat="1" ht="45" customHeight="1" x14ac:dyDescent="0.25">
      <c r="A8" s="130" t="s">
        <v>84</v>
      </c>
      <c r="B8" s="96">
        <v>8</v>
      </c>
      <c r="C8" s="95" t="s">
        <v>85</v>
      </c>
      <c r="D8" s="98">
        <v>39.799999999999997</v>
      </c>
      <c r="E8" s="95" t="s">
        <v>86</v>
      </c>
      <c r="F8" s="98">
        <v>66.099999999999994</v>
      </c>
      <c r="G8" s="48"/>
      <c r="H8" s="50"/>
      <c r="I8" s="51"/>
      <c r="J8" s="52"/>
      <c r="K8" s="129"/>
      <c r="L8" s="54"/>
      <c r="M8" s="54"/>
      <c r="N8" s="54"/>
      <c r="O8" s="54"/>
      <c r="P8" s="55"/>
      <c r="Q8" s="195"/>
      <c r="R8" s="196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29"/>
      <c r="L9" s="54"/>
      <c r="M9" s="54"/>
      <c r="N9" s="54"/>
      <c r="O9" s="54"/>
      <c r="P9" s="48"/>
      <c r="Q9" s="129"/>
      <c r="R9" s="130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2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98" t="s">
        <v>87</v>
      </c>
      <c r="B11" s="199"/>
      <c r="C11" s="199"/>
      <c r="D11" s="199"/>
      <c r="E11" s="200"/>
      <c r="F11" s="70" t="s">
        <v>88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00" customFormat="1" ht="30" customHeight="1" x14ac:dyDescent="0.25">
      <c r="A12" s="187" t="s">
        <v>217</v>
      </c>
      <c r="B12" s="188"/>
      <c r="C12" s="188"/>
      <c r="D12" s="188"/>
      <c r="E12" s="189"/>
      <c r="F12" s="125">
        <v>-42048.355999999985</v>
      </c>
    </row>
    <row r="13" spans="1:19" s="100" customFormat="1" ht="30" customHeight="1" x14ac:dyDescent="0.25">
      <c r="A13" s="187" t="s">
        <v>89</v>
      </c>
      <c r="B13" s="188"/>
      <c r="C13" s="188"/>
      <c r="D13" s="188"/>
      <c r="E13" s="189"/>
      <c r="F13" s="125">
        <v>6904.5</v>
      </c>
    </row>
    <row r="14" spans="1:19" s="100" customFormat="1" ht="30" customHeight="1" x14ac:dyDescent="0.25">
      <c r="A14" s="187" t="s">
        <v>90</v>
      </c>
      <c r="B14" s="188"/>
      <c r="C14" s="188"/>
      <c r="D14" s="188"/>
      <c r="E14" s="189"/>
      <c r="F14" s="126">
        <f>SUM(F15:F17)</f>
        <v>53633.16</v>
      </c>
    </row>
    <row r="15" spans="1:19" s="69" customFormat="1" ht="28.5" customHeight="1" x14ac:dyDescent="0.25">
      <c r="A15" s="190" t="s">
        <v>91</v>
      </c>
      <c r="B15" s="191"/>
      <c r="C15" s="191"/>
      <c r="D15" s="191"/>
      <c r="E15" s="192"/>
      <c r="F15" s="127">
        <v>53633.16</v>
      </c>
    </row>
    <row r="16" spans="1:19" s="69" customFormat="1" ht="24.75" hidden="1" customHeight="1" x14ac:dyDescent="0.25">
      <c r="A16" s="190" t="s">
        <v>92</v>
      </c>
      <c r="B16" s="191"/>
      <c r="C16" s="191"/>
      <c r="D16" s="191"/>
      <c r="E16" s="192"/>
      <c r="F16" s="127"/>
    </row>
    <row r="17" spans="1:19" s="69" customFormat="1" ht="30" hidden="1" customHeight="1" x14ac:dyDescent="0.25">
      <c r="A17" s="190" t="s">
        <v>93</v>
      </c>
      <c r="B17" s="191"/>
      <c r="C17" s="191"/>
      <c r="D17" s="191"/>
      <c r="E17" s="192"/>
      <c r="F17" s="127"/>
    </row>
    <row r="18" spans="1:19" s="100" customFormat="1" ht="30" customHeight="1" x14ac:dyDescent="0.25">
      <c r="A18" s="187" t="s">
        <v>94</v>
      </c>
      <c r="B18" s="188"/>
      <c r="C18" s="188"/>
      <c r="D18" s="188"/>
      <c r="E18" s="189"/>
      <c r="F18" s="126">
        <f>SUM(F19:F21)</f>
        <v>56247.49</v>
      </c>
    </row>
    <row r="19" spans="1:19" s="69" customFormat="1" ht="30" customHeight="1" x14ac:dyDescent="0.25">
      <c r="A19" s="190" t="s">
        <v>91</v>
      </c>
      <c r="B19" s="191"/>
      <c r="C19" s="191"/>
      <c r="D19" s="191"/>
      <c r="E19" s="192"/>
      <c r="F19" s="127">
        <v>56247.49</v>
      </c>
    </row>
    <row r="20" spans="1:19" s="69" customFormat="1" ht="30" hidden="1" customHeight="1" x14ac:dyDescent="0.25">
      <c r="A20" s="190" t="s">
        <v>92</v>
      </c>
      <c r="B20" s="191"/>
      <c r="C20" s="191"/>
      <c r="D20" s="191"/>
      <c r="E20" s="192"/>
      <c r="F20" s="127"/>
    </row>
    <row r="21" spans="1:19" s="73" customFormat="1" ht="30" hidden="1" customHeight="1" x14ac:dyDescent="0.2">
      <c r="A21" s="190" t="s">
        <v>93</v>
      </c>
      <c r="B21" s="191"/>
      <c r="C21" s="191"/>
      <c r="D21" s="191"/>
      <c r="E21" s="192"/>
      <c r="F21" s="127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3" customFormat="1" ht="30" customHeight="1" x14ac:dyDescent="0.25">
      <c r="A22" s="187" t="s">
        <v>95</v>
      </c>
      <c r="B22" s="188"/>
      <c r="C22" s="188"/>
      <c r="D22" s="188"/>
      <c r="E22" s="189"/>
      <c r="F22" s="126">
        <f>F12+F18</f>
        <v>14199.134000000013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3" customFormat="1" ht="30" customHeight="1" x14ac:dyDescent="0.25">
      <c r="A23" s="187" t="s">
        <v>96</v>
      </c>
      <c r="B23" s="188"/>
      <c r="C23" s="188"/>
      <c r="D23" s="188"/>
      <c r="E23" s="189"/>
      <c r="F23" s="126">
        <f>Лист1!E53</f>
        <v>58240.479000000007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3" customFormat="1" ht="30" customHeight="1" x14ac:dyDescent="0.25">
      <c r="A24" s="187" t="s">
        <v>218</v>
      </c>
      <c r="B24" s="188"/>
      <c r="C24" s="188"/>
      <c r="D24" s="188"/>
      <c r="E24" s="189"/>
      <c r="F24" s="126">
        <f>F22-F23</f>
        <v>-44041.344999999994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3" customFormat="1" ht="30" customHeight="1" x14ac:dyDescent="0.25">
      <c r="A25" s="187" t="s">
        <v>97</v>
      </c>
      <c r="B25" s="188"/>
      <c r="C25" s="188"/>
      <c r="D25" s="188"/>
      <c r="E25" s="189"/>
      <c r="F25" s="125">
        <f>F13+F14-F18</f>
        <v>4290.1700000000055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86" t="s">
        <v>98</v>
      </c>
      <c r="B27" s="186"/>
      <c r="C27" s="186"/>
      <c r="D27" s="186"/>
    </row>
    <row r="28" spans="1:19" s="2" customFormat="1" ht="21.75" customHeight="1" x14ac:dyDescent="0.25">
      <c r="A28" s="193" t="s">
        <v>99</v>
      </c>
      <c r="B28" s="193"/>
      <c r="C28" s="193"/>
      <c r="D28" s="193"/>
    </row>
    <row r="29" spans="1:19" s="2" customFormat="1" ht="22.5" customHeight="1" x14ac:dyDescent="0.25">
      <c r="A29" s="186" t="s">
        <v>36</v>
      </c>
      <c r="B29" s="186"/>
      <c r="C29" s="186"/>
      <c r="D29" s="186"/>
    </row>
    <row r="30" spans="1:19" s="2" customFormat="1" ht="22.5" customHeight="1" x14ac:dyDescent="0.25">
      <c r="A30" s="186" t="s">
        <v>37</v>
      </c>
      <c r="B30" s="186"/>
      <c r="C30" s="186"/>
      <c r="D30" s="4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8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140625" style="131" customWidth="1"/>
    <col min="2" max="2" width="13.85546875" style="131" customWidth="1"/>
    <col min="3" max="3" width="11.28515625" style="131" customWidth="1"/>
    <col min="4" max="4" width="16.140625" style="131" customWidth="1"/>
    <col min="5" max="5" width="14.7109375" style="131" customWidth="1"/>
    <col min="6" max="255" width="8.140625" style="131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1" customFormat="1" ht="23.25" customHeight="1" x14ac:dyDescent="0.25">
      <c r="A1" s="207"/>
      <c r="B1" s="207"/>
      <c r="C1" s="207"/>
      <c r="D1" s="207"/>
      <c r="E1" s="207"/>
    </row>
    <row r="2" spans="1:5" s="131" customFormat="1" x14ac:dyDescent="0.25">
      <c r="A2" s="207" t="s">
        <v>164</v>
      </c>
      <c r="B2" s="207"/>
      <c r="C2" s="207"/>
      <c r="D2" s="207"/>
      <c r="E2" s="207"/>
    </row>
    <row r="3" spans="1:5" s="131" customFormat="1" ht="15.75" customHeight="1" x14ac:dyDescent="0.25">
      <c r="B3" s="207" t="s">
        <v>213</v>
      </c>
      <c r="C3" s="207"/>
      <c r="D3" s="207"/>
      <c r="E3" s="207"/>
    </row>
    <row r="4" spans="1:5" s="131" customFormat="1" x14ac:dyDescent="0.25">
      <c r="A4" s="208" t="s">
        <v>165</v>
      </c>
      <c r="B4" s="208"/>
      <c r="C4" s="208"/>
      <c r="D4" s="208"/>
      <c r="E4" s="208"/>
    </row>
    <row r="5" spans="1:5" s="131" customFormat="1" x14ac:dyDescent="0.25">
      <c r="A5" s="208" t="s">
        <v>166</v>
      </c>
      <c r="B5" s="208"/>
      <c r="C5" s="208"/>
      <c r="D5" s="208"/>
      <c r="E5" s="208"/>
    </row>
    <row r="6" spans="1:5" s="131" customFormat="1" ht="26.25" customHeight="1" x14ac:dyDescent="0.25">
      <c r="A6" s="207" t="s">
        <v>167</v>
      </c>
      <c r="B6" s="207"/>
      <c r="C6" s="207"/>
      <c r="D6" s="207"/>
      <c r="E6" s="131" t="s">
        <v>221</v>
      </c>
    </row>
    <row r="7" spans="1:5" s="131" customFormat="1" x14ac:dyDescent="0.25">
      <c r="A7" s="207"/>
      <c r="B7" s="207"/>
      <c r="C7" s="207"/>
      <c r="D7" s="207"/>
      <c r="E7" s="207"/>
    </row>
    <row r="8" spans="1:5" s="131" customFormat="1" ht="28.5" customHeight="1" x14ac:dyDescent="0.25">
      <c r="A8" s="206" t="s">
        <v>222</v>
      </c>
      <c r="B8" s="206"/>
      <c r="C8" s="206"/>
      <c r="D8" s="206"/>
      <c r="E8" s="206"/>
    </row>
    <row r="9" spans="1:5" s="131" customFormat="1" ht="29.25" customHeight="1" x14ac:dyDescent="0.25">
      <c r="A9" s="206" t="s">
        <v>169</v>
      </c>
      <c r="B9" s="206"/>
      <c r="C9" s="206"/>
      <c r="D9" s="206"/>
      <c r="E9" s="206"/>
    </row>
    <row r="10" spans="1:5" s="131" customFormat="1" ht="30" customHeight="1" x14ac:dyDescent="0.25">
      <c r="A10" s="206" t="s">
        <v>170</v>
      </c>
      <c r="B10" s="206"/>
      <c r="C10" s="206"/>
      <c r="D10" s="206"/>
      <c r="E10" s="206"/>
    </row>
    <row r="11" spans="1:5" s="131" customFormat="1" ht="30" customHeight="1" x14ac:dyDescent="0.25">
      <c r="A11" s="206" t="s">
        <v>171</v>
      </c>
      <c r="B11" s="206"/>
      <c r="C11" s="206"/>
      <c r="D11" s="206"/>
      <c r="E11" s="206"/>
    </row>
    <row r="12" spans="1:5" s="131" customFormat="1" ht="29.25" customHeight="1" x14ac:dyDescent="0.25">
      <c r="A12" s="206" t="s">
        <v>172</v>
      </c>
      <c r="B12" s="206"/>
      <c r="C12" s="206"/>
      <c r="D12" s="206"/>
      <c r="E12" s="206"/>
    </row>
    <row r="13" spans="1:5" s="131" customFormat="1" ht="28.5" customHeight="1" x14ac:dyDescent="0.25">
      <c r="A13" s="206" t="s">
        <v>173</v>
      </c>
      <c r="B13" s="206"/>
      <c r="C13" s="206"/>
      <c r="D13" s="206"/>
      <c r="E13" s="206"/>
    </row>
    <row r="14" spans="1:5" s="131" customFormat="1" ht="15.75" customHeight="1" thickBot="1" x14ac:dyDescent="0.3">
      <c r="A14" s="207"/>
      <c r="B14" s="207"/>
      <c r="C14" s="207"/>
      <c r="D14" s="207"/>
      <c r="E14" s="207"/>
    </row>
    <row r="15" spans="1:5" s="131" customFormat="1" ht="135" x14ac:dyDescent="0.25">
      <c r="A15" s="134" t="s">
        <v>2</v>
      </c>
      <c r="B15" s="132" t="s">
        <v>175</v>
      </c>
      <c r="C15" s="132" t="s">
        <v>0</v>
      </c>
      <c r="D15" s="132" t="s">
        <v>174</v>
      </c>
      <c r="E15" s="132" t="s">
        <v>1</v>
      </c>
    </row>
    <row r="16" spans="1:5" s="131" customFormat="1" x14ac:dyDescent="0.25">
      <c r="A16" s="135" t="s">
        <v>8</v>
      </c>
      <c r="B16" s="118"/>
      <c r="C16" s="118"/>
      <c r="D16" s="118"/>
      <c r="E16" s="118"/>
    </row>
    <row r="17" spans="1:5" s="131" customFormat="1" x14ac:dyDescent="0.25">
      <c r="A17" s="133" t="s">
        <v>46</v>
      </c>
      <c r="B17" s="115" t="s">
        <v>17</v>
      </c>
      <c r="C17" s="115" t="s">
        <v>11</v>
      </c>
      <c r="D17" s="115">
        <v>0.13</v>
      </c>
      <c r="E17" s="115">
        <v>621.97</v>
      </c>
    </row>
    <row r="18" spans="1:5" s="131" customFormat="1" ht="28.5" x14ac:dyDescent="0.25">
      <c r="A18" s="135" t="s">
        <v>176</v>
      </c>
      <c r="B18" s="118"/>
      <c r="C18" s="118"/>
      <c r="D18" s="118"/>
      <c r="E18" s="118"/>
    </row>
    <row r="19" spans="1:5" s="131" customFormat="1" x14ac:dyDescent="0.25">
      <c r="A19" s="133" t="s">
        <v>223</v>
      </c>
      <c r="B19" s="115" t="s">
        <v>18</v>
      </c>
      <c r="C19" s="115" t="s">
        <v>11</v>
      </c>
      <c r="D19" s="115">
        <f>E19</f>
        <v>1114.4000000000001</v>
      </c>
      <c r="E19" s="115">
        <v>1114.4000000000001</v>
      </c>
    </row>
    <row r="20" spans="1:5" s="131" customFormat="1" ht="30" x14ac:dyDescent="0.25">
      <c r="A20" s="133" t="s">
        <v>110</v>
      </c>
      <c r="B20" s="115" t="s">
        <v>18</v>
      </c>
      <c r="C20" s="115" t="s">
        <v>11</v>
      </c>
      <c r="D20" s="115">
        <f t="shared" ref="D20:D22" si="0">E20</f>
        <v>946.87</v>
      </c>
      <c r="E20" s="115">
        <v>946.87</v>
      </c>
    </row>
    <row r="21" spans="1:5" s="131" customFormat="1" x14ac:dyDescent="0.25">
      <c r="A21" s="133" t="s">
        <v>177</v>
      </c>
      <c r="B21" s="115" t="s">
        <v>159</v>
      </c>
      <c r="C21" s="115" t="s">
        <v>11</v>
      </c>
      <c r="D21" s="115">
        <f t="shared" si="0"/>
        <v>17176</v>
      </c>
      <c r="E21" s="115">
        <v>17176</v>
      </c>
    </row>
    <row r="22" spans="1:5" s="131" customFormat="1" x14ac:dyDescent="0.25">
      <c r="A22" s="133" t="s">
        <v>178</v>
      </c>
      <c r="B22" s="115" t="s">
        <v>159</v>
      </c>
      <c r="C22" s="115" t="s">
        <v>11</v>
      </c>
      <c r="D22" s="115">
        <f t="shared" si="0"/>
        <v>87.49</v>
      </c>
      <c r="E22" s="115">
        <v>87.49</v>
      </c>
    </row>
    <row r="23" spans="1:5" s="131" customFormat="1" ht="28.5" x14ac:dyDescent="0.25">
      <c r="A23" s="135" t="s">
        <v>180</v>
      </c>
      <c r="B23" s="118"/>
      <c r="C23" s="118"/>
      <c r="D23" s="118"/>
      <c r="E23" s="118"/>
    </row>
    <row r="24" spans="1:5" s="131" customFormat="1" x14ac:dyDescent="0.25">
      <c r="A24" s="133" t="s">
        <v>224</v>
      </c>
      <c r="B24" s="115">
        <v>1</v>
      </c>
      <c r="C24" s="115" t="s">
        <v>126</v>
      </c>
      <c r="D24" s="115">
        <f>E24/B24</f>
        <v>724.61</v>
      </c>
      <c r="E24" s="115">
        <v>724.61</v>
      </c>
    </row>
    <row r="25" spans="1:5" s="131" customFormat="1" ht="30" x14ac:dyDescent="0.25">
      <c r="A25" s="133" t="s">
        <v>225</v>
      </c>
      <c r="B25" s="115" t="s">
        <v>18</v>
      </c>
      <c r="C25" s="115" t="s">
        <v>14</v>
      </c>
      <c r="D25" s="115">
        <f>E25</f>
        <v>723.99</v>
      </c>
      <c r="E25" s="115">
        <v>723.99</v>
      </c>
    </row>
    <row r="26" spans="1:5" s="131" customFormat="1" ht="30" x14ac:dyDescent="0.25">
      <c r="A26" s="133" t="s">
        <v>226</v>
      </c>
      <c r="B26" s="115">
        <v>0.01</v>
      </c>
      <c r="C26" s="115" t="s">
        <v>146</v>
      </c>
      <c r="D26" s="115">
        <f t="shared" ref="D26:D45" si="1">E26/B26</f>
        <v>30407</v>
      </c>
      <c r="E26" s="115">
        <v>304.07</v>
      </c>
    </row>
    <row r="27" spans="1:5" s="131" customFormat="1" x14ac:dyDescent="0.25">
      <c r="A27" s="133" t="s">
        <v>227</v>
      </c>
      <c r="B27" s="115">
        <v>0.01</v>
      </c>
      <c r="C27" s="115" t="s">
        <v>146</v>
      </c>
      <c r="D27" s="115">
        <f t="shared" si="1"/>
        <v>22896</v>
      </c>
      <c r="E27" s="115">
        <v>228.96</v>
      </c>
    </row>
    <row r="28" spans="1:5" s="131" customFormat="1" x14ac:dyDescent="0.25">
      <c r="A28" s="133" t="s">
        <v>228</v>
      </c>
      <c r="B28" s="115">
        <v>2</v>
      </c>
      <c r="C28" s="115" t="s">
        <v>122</v>
      </c>
      <c r="D28" s="115">
        <f t="shared" si="1"/>
        <v>101.26</v>
      </c>
      <c r="E28" s="115">
        <v>202.52</v>
      </c>
    </row>
    <row r="29" spans="1:5" s="131" customFormat="1" x14ac:dyDescent="0.25">
      <c r="A29" s="133" t="s">
        <v>123</v>
      </c>
      <c r="B29" s="115">
        <v>1</v>
      </c>
      <c r="C29" s="115" t="s">
        <v>124</v>
      </c>
      <c r="D29" s="115">
        <f t="shared" si="1"/>
        <v>1012.36</v>
      </c>
      <c r="E29" s="115">
        <v>1012.36</v>
      </c>
    </row>
    <row r="30" spans="1:5" s="131" customFormat="1" x14ac:dyDescent="0.25">
      <c r="A30" s="133" t="s">
        <v>229</v>
      </c>
      <c r="B30" s="115">
        <v>0.17</v>
      </c>
      <c r="C30" s="115" t="s">
        <v>14</v>
      </c>
      <c r="D30" s="115">
        <f t="shared" si="1"/>
        <v>1813.705882352941</v>
      </c>
      <c r="E30" s="115">
        <v>308.33</v>
      </c>
    </row>
    <row r="31" spans="1:5" s="131" customFormat="1" ht="30" x14ac:dyDescent="0.25">
      <c r="A31" s="133" t="s">
        <v>128</v>
      </c>
      <c r="B31" s="115">
        <v>0.72299999999999998</v>
      </c>
      <c r="C31" s="115" t="s">
        <v>14</v>
      </c>
      <c r="D31" s="115">
        <f t="shared" si="1"/>
        <v>1919.4605809128632</v>
      </c>
      <c r="E31" s="115">
        <v>1387.77</v>
      </c>
    </row>
    <row r="32" spans="1:5" s="131" customFormat="1" ht="30" x14ac:dyDescent="0.25">
      <c r="A32" s="133" t="s">
        <v>230</v>
      </c>
      <c r="B32" s="115">
        <v>0.01</v>
      </c>
      <c r="C32" s="115" t="s">
        <v>146</v>
      </c>
      <c r="D32" s="115">
        <f t="shared" si="1"/>
        <v>30123</v>
      </c>
      <c r="E32" s="115">
        <v>301.23</v>
      </c>
    </row>
    <row r="33" spans="1:5" s="131" customFormat="1" ht="30" x14ac:dyDescent="0.25">
      <c r="A33" s="133" t="s">
        <v>129</v>
      </c>
      <c r="B33" s="115">
        <v>4</v>
      </c>
      <c r="C33" s="115" t="s">
        <v>130</v>
      </c>
      <c r="D33" s="115">
        <f t="shared" si="1"/>
        <v>252.17250000000001</v>
      </c>
      <c r="E33" s="115">
        <v>1008.69</v>
      </c>
    </row>
    <row r="34" spans="1:5" s="131" customFormat="1" x14ac:dyDescent="0.25">
      <c r="A34" s="133" t="s">
        <v>231</v>
      </c>
      <c r="B34" s="115">
        <v>2</v>
      </c>
      <c r="C34" s="115" t="s">
        <v>122</v>
      </c>
      <c r="D34" s="115">
        <f t="shared" si="1"/>
        <v>81.314999999999998</v>
      </c>
      <c r="E34" s="115">
        <v>162.63</v>
      </c>
    </row>
    <row r="35" spans="1:5" s="131" customFormat="1" x14ac:dyDescent="0.25">
      <c r="A35" s="133" t="s">
        <v>187</v>
      </c>
      <c r="B35" s="115">
        <v>1</v>
      </c>
      <c r="C35" s="115" t="s">
        <v>13</v>
      </c>
      <c r="D35" s="115">
        <f t="shared" si="1"/>
        <v>4397.99</v>
      </c>
      <c r="E35" s="115">
        <v>4397.99</v>
      </c>
    </row>
    <row r="36" spans="1:5" s="131" customFormat="1" x14ac:dyDescent="0.25">
      <c r="A36" s="133" t="s">
        <v>132</v>
      </c>
      <c r="B36" s="115">
        <v>1</v>
      </c>
      <c r="C36" s="115" t="s">
        <v>124</v>
      </c>
      <c r="D36" s="115">
        <f>E36</f>
        <v>4407.03</v>
      </c>
      <c r="E36" s="115">
        <v>4407.03</v>
      </c>
    </row>
    <row r="37" spans="1:5" s="131" customFormat="1" ht="30" x14ac:dyDescent="0.25">
      <c r="A37" s="133" t="s">
        <v>134</v>
      </c>
      <c r="B37" s="115">
        <v>1</v>
      </c>
      <c r="C37" s="115" t="s">
        <v>15</v>
      </c>
      <c r="D37" s="115">
        <f t="shared" si="1"/>
        <v>868.12</v>
      </c>
      <c r="E37" s="115">
        <v>868.12</v>
      </c>
    </row>
    <row r="38" spans="1:5" s="131" customFormat="1" ht="30" x14ac:dyDescent="0.25">
      <c r="A38" s="133" t="s">
        <v>188</v>
      </c>
      <c r="B38" s="115">
        <v>0.01</v>
      </c>
      <c r="C38" s="115" t="s">
        <v>15</v>
      </c>
      <c r="D38" s="115">
        <f t="shared" si="1"/>
        <v>30424</v>
      </c>
      <c r="E38" s="115">
        <v>304.24</v>
      </c>
    </row>
    <row r="39" spans="1:5" s="131" customFormat="1" x14ac:dyDescent="0.25">
      <c r="A39" s="133" t="s">
        <v>50</v>
      </c>
      <c r="B39" s="115">
        <v>32</v>
      </c>
      <c r="C39" s="115" t="s">
        <v>15</v>
      </c>
      <c r="D39" s="115">
        <f t="shared" si="1"/>
        <v>299.67937499999999</v>
      </c>
      <c r="E39" s="115">
        <v>9589.74</v>
      </c>
    </row>
    <row r="40" spans="1:5" s="131" customFormat="1" ht="28.5" x14ac:dyDescent="0.25">
      <c r="A40" s="135" t="s">
        <v>189</v>
      </c>
      <c r="B40" s="118"/>
      <c r="C40" s="118"/>
      <c r="D40" s="115"/>
      <c r="E40" s="118"/>
    </row>
    <row r="41" spans="1:5" s="131" customFormat="1" x14ac:dyDescent="0.25">
      <c r="A41" s="133" t="s">
        <v>232</v>
      </c>
      <c r="B41" s="115">
        <v>0.03</v>
      </c>
      <c r="C41" s="115" t="s">
        <v>146</v>
      </c>
      <c r="D41" s="115">
        <f t="shared" si="1"/>
        <v>34942</v>
      </c>
      <c r="E41" s="115">
        <v>1048.26</v>
      </c>
    </row>
    <row r="42" spans="1:5" s="131" customFormat="1" ht="30" x14ac:dyDescent="0.25">
      <c r="A42" s="133" t="s">
        <v>233</v>
      </c>
      <c r="B42" s="115">
        <v>0.01</v>
      </c>
      <c r="C42" s="115" t="s">
        <v>146</v>
      </c>
      <c r="D42" s="115">
        <f t="shared" si="1"/>
        <v>61495</v>
      </c>
      <c r="E42" s="115">
        <v>614.95000000000005</v>
      </c>
    </row>
    <row r="43" spans="1:5" s="131" customFormat="1" ht="30" x14ac:dyDescent="0.25">
      <c r="A43" s="133" t="s">
        <v>225</v>
      </c>
      <c r="B43" s="115" t="s">
        <v>18</v>
      </c>
      <c r="C43" s="115" t="s">
        <v>14</v>
      </c>
      <c r="D43" s="115">
        <f>E43</f>
        <v>1010.79</v>
      </c>
      <c r="E43" s="115">
        <v>1010.79</v>
      </c>
    </row>
    <row r="44" spans="1:5" s="131" customFormat="1" ht="30" x14ac:dyDescent="0.25">
      <c r="A44" s="133" t="s">
        <v>195</v>
      </c>
      <c r="B44" s="115">
        <v>0.36199999999999999</v>
      </c>
      <c r="C44" s="115" t="s">
        <v>14</v>
      </c>
      <c r="D44" s="115">
        <f t="shared" si="1"/>
        <v>2021.8232044198894</v>
      </c>
      <c r="E44" s="115">
        <v>731.9</v>
      </c>
    </row>
    <row r="45" spans="1:5" s="131" customFormat="1" ht="30" x14ac:dyDescent="0.25">
      <c r="A45" s="133" t="s">
        <v>138</v>
      </c>
      <c r="B45" s="115">
        <v>0.504</v>
      </c>
      <c r="C45" s="115" t="s">
        <v>14</v>
      </c>
      <c r="D45" s="115">
        <f t="shared" si="1"/>
        <v>2007.8571428571429</v>
      </c>
      <c r="E45" s="115">
        <v>1011.96</v>
      </c>
    </row>
    <row r="46" spans="1:5" s="131" customFormat="1" ht="30" x14ac:dyDescent="0.25">
      <c r="A46" s="133" t="s">
        <v>143</v>
      </c>
      <c r="B46" s="115" t="s">
        <v>61</v>
      </c>
      <c r="C46" s="115" t="s">
        <v>14</v>
      </c>
      <c r="D46" s="115">
        <f>E46</f>
        <v>1409.39</v>
      </c>
      <c r="E46" s="115">
        <v>1409.39</v>
      </c>
    </row>
    <row r="47" spans="1:5" s="131" customFormat="1" ht="28.5" x14ac:dyDescent="0.25">
      <c r="A47" s="135" t="s">
        <v>58</v>
      </c>
      <c r="B47" s="118"/>
      <c r="C47" s="118"/>
      <c r="D47" s="118"/>
      <c r="E47" s="118"/>
    </row>
    <row r="48" spans="1:5" s="131" customFormat="1" ht="30" x14ac:dyDescent="0.25">
      <c r="A48" s="133" t="s">
        <v>59</v>
      </c>
      <c r="B48" s="115" t="s">
        <v>210</v>
      </c>
      <c r="C48" s="115" t="s">
        <v>11</v>
      </c>
      <c r="D48" s="115">
        <f>E48</f>
        <v>1143.94</v>
      </c>
      <c r="E48" s="115">
        <v>1143.94</v>
      </c>
    </row>
    <row r="49" spans="1:5" s="131" customFormat="1" ht="42.75" x14ac:dyDescent="0.25">
      <c r="A49" s="135" t="s">
        <v>234</v>
      </c>
      <c r="B49" s="118"/>
      <c r="C49" s="118"/>
      <c r="D49" s="118"/>
      <c r="E49" s="118"/>
    </row>
    <row r="50" spans="1:5" s="131" customFormat="1" ht="30" x14ac:dyDescent="0.25">
      <c r="A50" s="133" t="s">
        <v>235</v>
      </c>
      <c r="B50" s="115" t="s">
        <v>18</v>
      </c>
      <c r="C50" s="115" t="s">
        <v>11</v>
      </c>
      <c r="D50" s="115">
        <f>E50</f>
        <v>95.69</v>
      </c>
      <c r="E50" s="115">
        <v>95.69</v>
      </c>
    </row>
    <row r="51" spans="1:5" s="36" customFormat="1" x14ac:dyDescent="0.25">
      <c r="A51" s="42" t="s">
        <v>10</v>
      </c>
      <c r="B51" s="41"/>
      <c r="C51" s="38"/>
      <c r="D51" s="38"/>
      <c r="E51" s="41"/>
    </row>
    <row r="52" spans="1:5" s="36" customFormat="1" x14ac:dyDescent="0.25">
      <c r="A52" s="43" t="s">
        <v>53</v>
      </c>
      <c r="B52" s="41" t="s">
        <v>17</v>
      </c>
      <c r="C52" s="38" t="s">
        <v>11</v>
      </c>
      <c r="D52" s="38">
        <f>E52</f>
        <v>5294.5890000000009</v>
      </c>
      <c r="E52" s="41">
        <f>SUM(E16:E50)*10%</f>
        <v>5294.5890000000009</v>
      </c>
    </row>
    <row r="53" spans="1:5" s="131" customFormat="1" x14ac:dyDescent="0.25">
      <c r="A53" s="136" t="s">
        <v>20</v>
      </c>
      <c r="B53" s="123"/>
      <c r="C53" s="123"/>
      <c r="D53" s="123"/>
      <c r="E53" s="123">
        <f>SUM(E17:E52)</f>
        <v>58240.479000000007</v>
      </c>
    </row>
    <row r="54" spans="1:5" s="131" customFormat="1" x14ac:dyDescent="0.25">
      <c r="A54" s="207"/>
      <c r="B54" s="207"/>
      <c r="C54" s="207"/>
      <c r="D54" s="207"/>
      <c r="E54" s="207"/>
    </row>
    <row r="55" spans="1:5" s="131" customFormat="1" x14ac:dyDescent="0.25">
      <c r="A55" s="207"/>
      <c r="B55" s="207"/>
      <c r="C55" s="207"/>
      <c r="D55" s="207"/>
      <c r="E55" s="207"/>
    </row>
    <row r="56" spans="1:5" s="131" customFormat="1" ht="39.75" customHeight="1" x14ac:dyDescent="0.25">
      <c r="A56" s="206" t="s">
        <v>236</v>
      </c>
      <c r="B56" s="206"/>
      <c r="C56" s="206"/>
      <c r="D56" s="206"/>
      <c r="E56" s="206"/>
    </row>
    <row r="57" spans="1:5" s="131" customFormat="1" ht="27.75" customHeight="1" x14ac:dyDescent="0.25">
      <c r="A57" s="206" t="s">
        <v>204</v>
      </c>
      <c r="B57" s="206"/>
      <c r="C57" s="206"/>
      <c r="D57" s="206"/>
      <c r="E57" s="206"/>
    </row>
    <row r="58" spans="1:5" s="131" customFormat="1" ht="24" customHeight="1" x14ac:dyDescent="0.25">
      <c r="A58" s="206" t="s">
        <v>205</v>
      </c>
      <c r="B58" s="206"/>
      <c r="C58" s="206"/>
      <c r="D58" s="206"/>
      <c r="E58" s="206"/>
    </row>
    <row r="59" spans="1:5" s="131" customFormat="1" ht="30.75" customHeight="1" x14ac:dyDescent="0.25">
      <c r="A59" s="206" t="s">
        <v>206</v>
      </c>
      <c r="B59" s="206"/>
      <c r="C59" s="206"/>
      <c r="D59" s="206"/>
      <c r="E59" s="206"/>
    </row>
    <row r="60" spans="1:5" s="131" customFormat="1" x14ac:dyDescent="0.25">
      <c r="A60" s="207"/>
      <c r="B60" s="207"/>
      <c r="C60" s="207"/>
      <c r="D60" s="207"/>
      <c r="E60" s="207"/>
    </row>
    <row r="61" spans="1:5" s="131" customFormat="1" ht="24.75" customHeight="1" x14ac:dyDescent="0.25">
      <c r="B61" s="206"/>
      <c r="C61" s="206"/>
      <c r="D61" s="206"/>
      <c r="E61" s="206"/>
    </row>
    <row r="62" spans="1:5" s="131" customFormat="1" ht="18.75" customHeight="1" x14ac:dyDescent="0.25">
      <c r="A62" s="207" t="s">
        <v>207</v>
      </c>
      <c r="B62" s="207"/>
      <c r="C62" s="207"/>
      <c r="D62" s="207"/>
      <c r="E62" s="207"/>
    </row>
    <row r="63" spans="1:5" s="131" customFormat="1" ht="15.75" customHeight="1" x14ac:dyDescent="0.25">
      <c r="A63" s="207" t="s">
        <v>237</v>
      </c>
      <c r="B63" s="207"/>
      <c r="C63" s="207"/>
      <c r="D63" s="207"/>
      <c r="E63" s="207"/>
    </row>
    <row r="64" spans="1:5" s="131" customFormat="1" ht="10.5" customHeight="1" x14ac:dyDescent="0.25">
      <c r="B64" s="207"/>
      <c r="C64" s="207"/>
      <c r="D64" s="207" t="s">
        <v>22</v>
      </c>
      <c r="E64" s="207"/>
    </row>
    <row r="65" spans="1:5" s="131" customFormat="1" x14ac:dyDescent="0.25">
      <c r="A65" s="207"/>
      <c r="B65" s="207"/>
      <c r="C65" s="207"/>
      <c r="D65" s="207"/>
      <c r="E65" s="207"/>
    </row>
    <row r="66" spans="1:5" s="131" customFormat="1" x14ac:dyDescent="0.25">
      <c r="A66" s="207" t="s">
        <v>208</v>
      </c>
      <c r="B66" s="207"/>
      <c r="C66" s="207"/>
      <c r="D66" s="207"/>
      <c r="E66" s="207"/>
    </row>
    <row r="67" spans="1:5" s="131" customFormat="1" ht="10.5" customHeight="1" x14ac:dyDescent="0.25">
      <c r="B67" s="207"/>
      <c r="C67" s="207"/>
      <c r="D67" s="207" t="s">
        <v>22</v>
      </c>
      <c r="E67" s="207"/>
    </row>
    <row r="68" spans="1:5" s="131" customFormat="1" ht="11.25" customHeight="1" x14ac:dyDescent="0.25">
      <c r="A68" s="207"/>
      <c r="B68" s="207"/>
      <c r="C68" s="207"/>
      <c r="D68" s="207"/>
      <c r="E68" s="207"/>
    </row>
  </sheetData>
  <mergeCells count="31">
    <mergeCell ref="A66:E66"/>
    <mergeCell ref="B67:C67"/>
    <mergeCell ref="D67:E67"/>
    <mergeCell ref="A68:E68"/>
    <mergeCell ref="A5:E5"/>
    <mergeCell ref="A65:E65"/>
    <mergeCell ref="A13:E13"/>
    <mergeCell ref="A14:E14"/>
    <mergeCell ref="A6:D6"/>
    <mergeCell ref="A7:E7"/>
    <mergeCell ref="A8:E8"/>
    <mergeCell ref="A9:E9"/>
    <mergeCell ref="A62:E62"/>
    <mergeCell ref="A63:E63"/>
    <mergeCell ref="B64:C64"/>
    <mergeCell ref="D64:E64"/>
    <mergeCell ref="A1:E1"/>
    <mergeCell ref="A2:E2"/>
    <mergeCell ref="B3:E3"/>
    <mergeCell ref="A4:E4"/>
    <mergeCell ref="A55:E55"/>
    <mergeCell ref="B61:E61"/>
    <mergeCell ref="A54:E54"/>
    <mergeCell ref="A10:E10"/>
    <mergeCell ref="A11:E11"/>
    <mergeCell ref="A12:E12"/>
    <mergeCell ref="A60:E60"/>
    <mergeCell ref="A56:E56"/>
    <mergeCell ref="A57:E57"/>
    <mergeCell ref="A58:E58"/>
    <mergeCell ref="A59:E5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2" workbookViewId="0">
      <selection activeCell="I18" sqref="I1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20" s="2" customFormat="1" ht="35.25" customHeight="1" x14ac:dyDescent="0.3">
      <c r="A1" s="181" t="s">
        <v>238</v>
      </c>
      <c r="B1" s="181"/>
      <c r="C1" s="181"/>
      <c r="D1" s="181"/>
      <c r="E1" s="181"/>
      <c r="F1" s="181"/>
    </row>
    <row r="2" spans="1:20" s="2" customFormat="1" x14ac:dyDescent="0.25">
      <c r="A2" s="44"/>
      <c r="B2" s="44"/>
      <c r="C2" s="44"/>
      <c r="D2" s="44"/>
      <c r="E2" s="44"/>
      <c r="F2" s="44"/>
    </row>
    <row r="3" spans="1:20" s="2" customFormat="1" ht="19.5" customHeight="1" x14ac:dyDescent="0.25">
      <c r="A3" s="45" t="s">
        <v>239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20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20" s="2" customFormat="1" ht="36.75" customHeight="1" x14ac:dyDescent="0.25">
      <c r="A5" s="194" t="s">
        <v>77</v>
      </c>
      <c r="B5" s="194"/>
      <c r="C5" s="194"/>
      <c r="D5" s="194"/>
      <c r="E5" s="194"/>
      <c r="F5" s="19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7"/>
    </row>
    <row r="6" spans="1:20" s="57" customFormat="1" ht="27.75" customHeight="1" x14ac:dyDescent="0.25">
      <c r="A6" s="95" t="s">
        <v>78</v>
      </c>
      <c r="B6" s="96">
        <v>2</v>
      </c>
      <c r="C6" s="95" t="s">
        <v>79</v>
      </c>
      <c r="D6" s="124">
        <v>398.7</v>
      </c>
      <c r="E6" s="95" t="s">
        <v>80</v>
      </c>
      <c r="F6" s="98">
        <v>398</v>
      </c>
      <c r="G6" s="48"/>
      <c r="H6" s="50"/>
      <c r="I6" s="51"/>
      <c r="J6" s="52"/>
      <c r="K6" s="53"/>
      <c r="L6" s="54"/>
      <c r="M6" s="54"/>
      <c r="N6" s="54"/>
      <c r="O6" s="48"/>
      <c r="P6" s="48"/>
      <c r="Q6" s="175"/>
      <c r="R6" s="175"/>
      <c r="S6" s="172"/>
      <c r="T6" s="173"/>
    </row>
    <row r="7" spans="1:20" s="59" customFormat="1" ht="32.25" customHeight="1" x14ac:dyDescent="0.25">
      <c r="A7" s="95" t="s">
        <v>81</v>
      </c>
      <c r="B7" s="96">
        <v>1</v>
      </c>
      <c r="C7" s="95" t="s">
        <v>82</v>
      </c>
      <c r="D7" s="124">
        <v>0</v>
      </c>
      <c r="E7" s="95" t="s">
        <v>83</v>
      </c>
      <c r="F7" s="98">
        <v>256.5</v>
      </c>
      <c r="G7" s="48"/>
      <c r="H7" s="50"/>
      <c r="I7" s="51"/>
      <c r="J7" s="52"/>
      <c r="K7" s="53"/>
      <c r="L7" s="54"/>
      <c r="M7" s="54"/>
      <c r="N7" s="54"/>
      <c r="O7" s="48"/>
      <c r="P7" s="48"/>
      <c r="Q7" s="175"/>
      <c r="R7" s="175"/>
      <c r="S7" s="66"/>
      <c r="T7" s="174"/>
    </row>
    <row r="8" spans="1:20" s="59" customFormat="1" ht="45" customHeight="1" x14ac:dyDescent="0.25">
      <c r="A8" s="138" t="s">
        <v>84</v>
      </c>
      <c r="B8" s="96">
        <v>8</v>
      </c>
      <c r="C8" s="95" t="s">
        <v>85</v>
      </c>
      <c r="D8" s="98">
        <v>39.799999999999997</v>
      </c>
      <c r="E8" s="95" t="s">
        <v>86</v>
      </c>
      <c r="F8" s="98">
        <v>66.099999999999994</v>
      </c>
      <c r="G8" s="48"/>
      <c r="H8" s="50"/>
      <c r="I8" s="51"/>
      <c r="J8" s="52"/>
      <c r="K8" s="137"/>
      <c r="L8" s="54"/>
      <c r="M8" s="54"/>
      <c r="N8" s="54"/>
      <c r="O8" s="48"/>
      <c r="P8" s="48"/>
      <c r="Q8" s="175"/>
      <c r="R8" s="175"/>
      <c r="S8" s="66"/>
      <c r="T8" s="174"/>
    </row>
    <row r="9" spans="1:20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37"/>
      <c r="L9" s="54"/>
      <c r="M9" s="54"/>
      <c r="N9" s="54"/>
      <c r="O9" s="48"/>
      <c r="P9" s="48"/>
      <c r="Q9" s="141"/>
      <c r="R9" s="141"/>
      <c r="S9" s="66"/>
      <c r="T9" s="174"/>
    </row>
    <row r="10" spans="1:20" s="69" customFormat="1" ht="15" customHeight="1" thickBot="1" x14ac:dyDescent="0.3">
      <c r="A10" s="67"/>
      <c r="B10" s="67"/>
      <c r="C10" s="67"/>
      <c r="D10" s="67"/>
      <c r="E10" s="67"/>
      <c r="F10" s="13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s="69" customFormat="1" ht="30" customHeight="1" x14ac:dyDescent="0.25">
      <c r="A11" s="198" t="s">
        <v>87</v>
      </c>
      <c r="B11" s="199"/>
      <c r="C11" s="199"/>
      <c r="D11" s="199"/>
      <c r="E11" s="200"/>
      <c r="F11" s="70" t="s">
        <v>88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20" s="100" customFormat="1" ht="30" customHeight="1" x14ac:dyDescent="0.25">
      <c r="A12" s="187" t="s">
        <v>217</v>
      </c>
      <c r="B12" s="188"/>
      <c r="C12" s="188"/>
      <c r="D12" s="188"/>
      <c r="E12" s="189"/>
      <c r="F12" s="125">
        <v>-44041.344999999994</v>
      </c>
    </row>
    <row r="13" spans="1:20" s="100" customFormat="1" ht="30" customHeight="1" x14ac:dyDescent="0.25">
      <c r="A13" s="187" t="s">
        <v>89</v>
      </c>
      <c r="B13" s="188"/>
      <c r="C13" s="188"/>
      <c r="D13" s="188"/>
      <c r="E13" s="189"/>
      <c r="F13" s="125">
        <v>4290.1700000000055</v>
      </c>
    </row>
    <row r="14" spans="1:20" s="100" customFormat="1" ht="30" customHeight="1" x14ac:dyDescent="0.25">
      <c r="A14" s="187" t="s">
        <v>90</v>
      </c>
      <c r="B14" s="188"/>
      <c r="C14" s="188"/>
      <c r="D14" s="188"/>
      <c r="E14" s="189"/>
      <c r="F14" s="126">
        <f>SUM(F15:F17)</f>
        <v>58774.28</v>
      </c>
    </row>
    <row r="15" spans="1:20" s="69" customFormat="1" ht="28.5" customHeight="1" x14ac:dyDescent="0.25">
      <c r="A15" s="190" t="s">
        <v>91</v>
      </c>
      <c r="B15" s="191"/>
      <c r="C15" s="191"/>
      <c r="D15" s="191"/>
      <c r="E15" s="192"/>
      <c r="F15" s="127">
        <v>57604.28</v>
      </c>
    </row>
    <row r="16" spans="1:20" s="69" customFormat="1" ht="24.75" hidden="1" customHeight="1" x14ac:dyDescent="0.25">
      <c r="A16" s="190" t="s">
        <v>92</v>
      </c>
      <c r="B16" s="191"/>
      <c r="C16" s="191"/>
      <c r="D16" s="191"/>
      <c r="E16" s="192"/>
      <c r="F16" s="127"/>
    </row>
    <row r="17" spans="1:19" s="69" customFormat="1" ht="30" customHeight="1" x14ac:dyDescent="0.25">
      <c r="A17" s="190" t="s">
        <v>93</v>
      </c>
      <c r="B17" s="191"/>
      <c r="C17" s="191"/>
      <c r="D17" s="191"/>
      <c r="E17" s="192"/>
      <c r="F17" s="127">
        <v>1170</v>
      </c>
    </row>
    <row r="18" spans="1:19" s="100" customFormat="1" ht="30" customHeight="1" x14ac:dyDescent="0.25">
      <c r="A18" s="187" t="s">
        <v>94</v>
      </c>
      <c r="B18" s="188"/>
      <c r="C18" s="188"/>
      <c r="D18" s="188"/>
      <c r="E18" s="189"/>
      <c r="F18" s="126">
        <f>SUM(F19:F21)</f>
        <v>60294.92</v>
      </c>
    </row>
    <row r="19" spans="1:19" s="69" customFormat="1" ht="30" customHeight="1" x14ac:dyDescent="0.25">
      <c r="A19" s="190" t="s">
        <v>91</v>
      </c>
      <c r="B19" s="191"/>
      <c r="C19" s="191"/>
      <c r="D19" s="191"/>
      <c r="E19" s="192"/>
      <c r="F19" s="127">
        <v>59304.92</v>
      </c>
    </row>
    <row r="20" spans="1:19" s="69" customFormat="1" ht="30" hidden="1" customHeight="1" x14ac:dyDescent="0.25">
      <c r="A20" s="190" t="s">
        <v>92</v>
      </c>
      <c r="B20" s="191"/>
      <c r="C20" s="191"/>
      <c r="D20" s="191"/>
      <c r="E20" s="192"/>
      <c r="F20" s="127"/>
    </row>
    <row r="21" spans="1:19" s="73" customFormat="1" ht="30" customHeight="1" x14ac:dyDescent="0.2">
      <c r="A21" s="190" t="s">
        <v>93</v>
      </c>
      <c r="B21" s="191"/>
      <c r="C21" s="191"/>
      <c r="D21" s="191"/>
      <c r="E21" s="192"/>
      <c r="F21" s="127">
        <v>990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3" customFormat="1" ht="30" customHeight="1" x14ac:dyDescent="0.25">
      <c r="A22" s="187" t="s">
        <v>95</v>
      </c>
      <c r="B22" s="188"/>
      <c r="C22" s="188"/>
      <c r="D22" s="188"/>
      <c r="E22" s="189"/>
      <c r="F22" s="126">
        <f>F12+F18</f>
        <v>16253.575000000004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3" customFormat="1" ht="30" customHeight="1" x14ac:dyDescent="0.25">
      <c r="A23" s="187" t="s">
        <v>96</v>
      </c>
      <c r="B23" s="188"/>
      <c r="C23" s="188"/>
      <c r="D23" s="188"/>
      <c r="E23" s="189"/>
      <c r="F23" s="126">
        <f>акт21!E74</f>
        <v>84052.144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3" customFormat="1" ht="30" customHeight="1" x14ac:dyDescent="0.25">
      <c r="A24" s="187" t="s">
        <v>218</v>
      </c>
      <c r="B24" s="188"/>
      <c r="C24" s="188"/>
      <c r="D24" s="188"/>
      <c r="E24" s="189"/>
      <c r="F24" s="126">
        <f>F22-F23</f>
        <v>-67798.568999999989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3" customFormat="1" ht="34.5" customHeight="1" x14ac:dyDescent="0.25">
      <c r="A25" s="187" t="s">
        <v>97</v>
      </c>
      <c r="B25" s="188"/>
      <c r="C25" s="188"/>
      <c r="D25" s="188"/>
      <c r="E25" s="189"/>
      <c r="F25" s="125">
        <f>F13+F14-F18</f>
        <v>2769.5300000000061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hidden="1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86" t="s">
        <v>98</v>
      </c>
      <c r="B27" s="186"/>
      <c r="C27" s="186"/>
      <c r="D27" s="186"/>
    </row>
    <row r="28" spans="1:19" s="2" customFormat="1" ht="21.75" hidden="1" customHeight="1" x14ac:dyDescent="0.25">
      <c r="A28" s="193" t="s">
        <v>270</v>
      </c>
      <c r="B28" s="193"/>
      <c r="C28" s="193"/>
      <c r="D28" s="193"/>
    </row>
    <row r="29" spans="1:19" s="2" customFormat="1" ht="22.5" customHeight="1" x14ac:dyDescent="0.25">
      <c r="A29" s="186" t="s">
        <v>36</v>
      </c>
      <c r="B29" s="186"/>
      <c r="C29" s="186"/>
      <c r="D29" s="186"/>
    </row>
    <row r="30" spans="1:19" s="2" customFormat="1" ht="22.5" customHeight="1" x14ac:dyDescent="0.25">
      <c r="A30" s="186" t="s">
        <v>37</v>
      </c>
      <c r="B30" s="186"/>
      <c r="C30" s="186"/>
      <c r="D30" s="44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0866141732283472" right="0.31496062992125984" top="0.55118110236220474" bottom="0.55118110236220474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opLeftCell="A63" workbookViewId="0">
      <selection activeCell="A75" sqref="A75:E75"/>
    </sheetView>
  </sheetViews>
  <sheetFormatPr defaultColWidth="8.140625" defaultRowHeight="15" x14ac:dyDescent="0.25"/>
  <cols>
    <col min="1" max="1" width="62.7109375" style="140" customWidth="1"/>
    <col min="2" max="5" width="15.85546875" style="140" customWidth="1"/>
    <col min="6" max="6" width="8.42578125" style="140" bestFit="1" customWidth="1"/>
    <col min="7" max="255" width="8.140625" style="140"/>
    <col min="256" max="256" width="8.7109375" style="140" customWidth="1"/>
    <col min="257" max="257" width="31.5703125" style="140" customWidth="1"/>
    <col min="258" max="258" width="13.85546875" style="140" customWidth="1"/>
    <col min="259" max="259" width="19.140625" style="140" customWidth="1"/>
    <col min="260" max="260" width="17.5703125" style="140" customWidth="1"/>
    <col min="261" max="261" width="14.7109375" style="140" customWidth="1"/>
    <col min="262" max="511" width="8.140625" style="140"/>
    <col min="512" max="512" width="8.7109375" style="140" customWidth="1"/>
    <col min="513" max="513" width="31.5703125" style="140" customWidth="1"/>
    <col min="514" max="514" width="13.85546875" style="140" customWidth="1"/>
    <col min="515" max="515" width="19.140625" style="140" customWidth="1"/>
    <col min="516" max="516" width="17.5703125" style="140" customWidth="1"/>
    <col min="517" max="517" width="14.7109375" style="140" customWidth="1"/>
    <col min="518" max="767" width="8.140625" style="140"/>
    <col min="768" max="768" width="8.7109375" style="140" customWidth="1"/>
    <col min="769" max="769" width="31.5703125" style="140" customWidth="1"/>
    <col min="770" max="770" width="13.85546875" style="140" customWidth="1"/>
    <col min="771" max="771" width="19.140625" style="140" customWidth="1"/>
    <col min="772" max="772" width="17.5703125" style="140" customWidth="1"/>
    <col min="773" max="773" width="14.7109375" style="140" customWidth="1"/>
    <col min="774" max="1023" width="8.140625" style="140"/>
    <col min="1024" max="1024" width="8.7109375" style="140" customWidth="1"/>
    <col min="1025" max="1025" width="31.5703125" style="140" customWidth="1"/>
    <col min="1026" max="1026" width="13.85546875" style="140" customWidth="1"/>
    <col min="1027" max="1027" width="19.140625" style="140" customWidth="1"/>
    <col min="1028" max="1028" width="17.5703125" style="140" customWidth="1"/>
    <col min="1029" max="1029" width="14.7109375" style="140" customWidth="1"/>
    <col min="1030" max="1279" width="8.140625" style="140"/>
    <col min="1280" max="1280" width="8.7109375" style="140" customWidth="1"/>
    <col min="1281" max="1281" width="31.5703125" style="140" customWidth="1"/>
    <col min="1282" max="1282" width="13.85546875" style="140" customWidth="1"/>
    <col min="1283" max="1283" width="19.140625" style="140" customWidth="1"/>
    <col min="1284" max="1284" width="17.5703125" style="140" customWidth="1"/>
    <col min="1285" max="1285" width="14.7109375" style="140" customWidth="1"/>
    <col min="1286" max="1535" width="8.140625" style="140"/>
    <col min="1536" max="1536" width="8.7109375" style="140" customWidth="1"/>
    <col min="1537" max="1537" width="31.5703125" style="140" customWidth="1"/>
    <col min="1538" max="1538" width="13.85546875" style="140" customWidth="1"/>
    <col min="1539" max="1539" width="19.140625" style="140" customWidth="1"/>
    <col min="1540" max="1540" width="17.5703125" style="140" customWidth="1"/>
    <col min="1541" max="1541" width="14.7109375" style="140" customWidth="1"/>
    <col min="1542" max="1791" width="8.140625" style="140"/>
    <col min="1792" max="1792" width="8.7109375" style="140" customWidth="1"/>
    <col min="1793" max="1793" width="31.5703125" style="140" customWidth="1"/>
    <col min="1794" max="1794" width="13.85546875" style="140" customWidth="1"/>
    <col min="1795" max="1795" width="19.140625" style="140" customWidth="1"/>
    <col min="1796" max="1796" width="17.5703125" style="140" customWidth="1"/>
    <col min="1797" max="1797" width="14.7109375" style="140" customWidth="1"/>
    <col min="1798" max="2047" width="8.140625" style="140"/>
    <col min="2048" max="2048" width="8.7109375" style="140" customWidth="1"/>
    <col min="2049" max="2049" width="31.5703125" style="140" customWidth="1"/>
    <col min="2050" max="2050" width="13.85546875" style="140" customWidth="1"/>
    <col min="2051" max="2051" width="19.140625" style="140" customWidth="1"/>
    <col min="2052" max="2052" width="17.5703125" style="140" customWidth="1"/>
    <col min="2053" max="2053" width="14.7109375" style="140" customWidth="1"/>
    <col min="2054" max="2303" width="8.140625" style="140"/>
    <col min="2304" max="2304" width="8.7109375" style="140" customWidth="1"/>
    <col min="2305" max="2305" width="31.5703125" style="140" customWidth="1"/>
    <col min="2306" max="2306" width="13.85546875" style="140" customWidth="1"/>
    <col min="2307" max="2307" width="19.140625" style="140" customWidth="1"/>
    <col min="2308" max="2308" width="17.5703125" style="140" customWidth="1"/>
    <col min="2309" max="2309" width="14.7109375" style="140" customWidth="1"/>
    <col min="2310" max="2559" width="8.140625" style="140"/>
    <col min="2560" max="2560" width="8.7109375" style="140" customWidth="1"/>
    <col min="2561" max="2561" width="31.5703125" style="140" customWidth="1"/>
    <col min="2562" max="2562" width="13.85546875" style="140" customWidth="1"/>
    <col min="2563" max="2563" width="19.140625" style="140" customWidth="1"/>
    <col min="2564" max="2564" width="17.5703125" style="140" customWidth="1"/>
    <col min="2565" max="2565" width="14.7109375" style="140" customWidth="1"/>
    <col min="2566" max="2815" width="8.140625" style="140"/>
    <col min="2816" max="2816" width="8.7109375" style="140" customWidth="1"/>
    <col min="2817" max="2817" width="31.5703125" style="140" customWidth="1"/>
    <col min="2818" max="2818" width="13.85546875" style="140" customWidth="1"/>
    <col min="2819" max="2819" width="19.140625" style="140" customWidth="1"/>
    <col min="2820" max="2820" width="17.5703125" style="140" customWidth="1"/>
    <col min="2821" max="2821" width="14.7109375" style="140" customWidth="1"/>
    <col min="2822" max="3071" width="8.140625" style="140"/>
    <col min="3072" max="3072" width="8.7109375" style="140" customWidth="1"/>
    <col min="3073" max="3073" width="31.5703125" style="140" customWidth="1"/>
    <col min="3074" max="3074" width="13.85546875" style="140" customWidth="1"/>
    <col min="3075" max="3075" width="19.140625" style="140" customWidth="1"/>
    <col min="3076" max="3076" width="17.5703125" style="140" customWidth="1"/>
    <col min="3077" max="3077" width="14.7109375" style="140" customWidth="1"/>
    <col min="3078" max="3327" width="8.140625" style="140"/>
    <col min="3328" max="3328" width="8.7109375" style="140" customWidth="1"/>
    <col min="3329" max="3329" width="31.5703125" style="140" customWidth="1"/>
    <col min="3330" max="3330" width="13.85546875" style="140" customWidth="1"/>
    <col min="3331" max="3331" width="19.140625" style="140" customWidth="1"/>
    <col min="3332" max="3332" width="17.5703125" style="140" customWidth="1"/>
    <col min="3333" max="3333" width="14.7109375" style="140" customWidth="1"/>
    <col min="3334" max="3583" width="8.140625" style="140"/>
    <col min="3584" max="3584" width="8.7109375" style="140" customWidth="1"/>
    <col min="3585" max="3585" width="31.5703125" style="140" customWidth="1"/>
    <col min="3586" max="3586" width="13.85546875" style="140" customWidth="1"/>
    <col min="3587" max="3587" width="19.140625" style="140" customWidth="1"/>
    <col min="3588" max="3588" width="17.5703125" style="140" customWidth="1"/>
    <col min="3589" max="3589" width="14.7109375" style="140" customWidth="1"/>
    <col min="3590" max="3839" width="8.140625" style="140"/>
    <col min="3840" max="3840" width="8.7109375" style="140" customWidth="1"/>
    <col min="3841" max="3841" width="31.5703125" style="140" customWidth="1"/>
    <col min="3842" max="3842" width="13.85546875" style="140" customWidth="1"/>
    <col min="3843" max="3843" width="19.140625" style="140" customWidth="1"/>
    <col min="3844" max="3844" width="17.5703125" style="140" customWidth="1"/>
    <col min="3845" max="3845" width="14.7109375" style="140" customWidth="1"/>
    <col min="3846" max="4095" width="8.140625" style="140"/>
    <col min="4096" max="4096" width="8.7109375" style="140" customWidth="1"/>
    <col min="4097" max="4097" width="31.5703125" style="140" customWidth="1"/>
    <col min="4098" max="4098" width="13.85546875" style="140" customWidth="1"/>
    <col min="4099" max="4099" width="19.140625" style="140" customWidth="1"/>
    <col min="4100" max="4100" width="17.5703125" style="140" customWidth="1"/>
    <col min="4101" max="4101" width="14.7109375" style="140" customWidth="1"/>
    <col min="4102" max="4351" width="8.140625" style="140"/>
    <col min="4352" max="4352" width="8.7109375" style="140" customWidth="1"/>
    <col min="4353" max="4353" width="31.5703125" style="140" customWidth="1"/>
    <col min="4354" max="4354" width="13.85546875" style="140" customWidth="1"/>
    <col min="4355" max="4355" width="19.140625" style="140" customWidth="1"/>
    <col min="4356" max="4356" width="17.5703125" style="140" customWidth="1"/>
    <col min="4357" max="4357" width="14.7109375" style="140" customWidth="1"/>
    <col min="4358" max="4607" width="8.140625" style="140"/>
    <col min="4608" max="4608" width="8.7109375" style="140" customWidth="1"/>
    <col min="4609" max="4609" width="31.5703125" style="140" customWidth="1"/>
    <col min="4610" max="4610" width="13.85546875" style="140" customWidth="1"/>
    <col min="4611" max="4611" width="19.140625" style="140" customWidth="1"/>
    <col min="4612" max="4612" width="17.5703125" style="140" customWidth="1"/>
    <col min="4613" max="4613" width="14.7109375" style="140" customWidth="1"/>
    <col min="4614" max="4863" width="8.140625" style="140"/>
    <col min="4864" max="4864" width="8.7109375" style="140" customWidth="1"/>
    <col min="4865" max="4865" width="31.5703125" style="140" customWidth="1"/>
    <col min="4866" max="4866" width="13.85546875" style="140" customWidth="1"/>
    <col min="4867" max="4867" width="19.140625" style="140" customWidth="1"/>
    <col min="4868" max="4868" width="17.5703125" style="140" customWidth="1"/>
    <col min="4869" max="4869" width="14.7109375" style="140" customWidth="1"/>
    <col min="4870" max="5119" width="8.140625" style="140"/>
    <col min="5120" max="5120" width="8.7109375" style="140" customWidth="1"/>
    <col min="5121" max="5121" width="31.5703125" style="140" customWidth="1"/>
    <col min="5122" max="5122" width="13.85546875" style="140" customWidth="1"/>
    <col min="5123" max="5123" width="19.140625" style="140" customWidth="1"/>
    <col min="5124" max="5124" width="17.5703125" style="140" customWidth="1"/>
    <col min="5125" max="5125" width="14.7109375" style="140" customWidth="1"/>
    <col min="5126" max="5375" width="8.140625" style="140"/>
    <col min="5376" max="5376" width="8.7109375" style="140" customWidth="1"/>
    <col min="5377" max="5377" width="31.5703125" style="140" customWidth="1"/>
    <col min="5378" max="5378" width="13.85546875" style="140" customWidth="1"/>
    <col min="5379" max="5379" width="19.140625" style="140" customWidth="1"/>
    <col min="5380" max="5380" width="17.5703125" style="140" customWidth="1"/>
    <col min="5381" max="5381" width="14.7109375" style="140" customWidth="1"/>
    <col min="5382" max="5631" width="8.140625" style="140"/>
    <col min="5632" max="5632" width="8.7109375" style="140" customWidth="1"/>
    <col min="5633" max="5633" width="31.5703125" style="140" customWidth="1"/>
    <col min="5634" max="5634" width="13.85546875" style="140" customWidth="1"/>
    <col min="5635" max="5635" width="19.140625" style="140" customWidth="1"/>
    <col min="5636" max="5636" width="17.5703125" style="140" customWidth="1"/>
    <col min="5637" max="5637" width="14.7109375" style="140" customWidth="1"/>
    <col min="5638" max="5887" width="8.140625" style="140"/>
    <col min="5888" max="5888" width="8.7109375" style="140" customWidth="1"/>
    <col min="5889" max="5889" width="31.5703125" style="140" customWidth="1"/>
    <col min="5890" max="5890" width="13.85546875" style="140" customWidth="1"/>
    <col min="5891" max="5891" width="19.140625" style="140" customWidth="1"/>
    <col min="5892" max="5892" width="17.5703125" style="140" customWidth="1"/>
    <col min="5893" max="5893" width="14.7109375" style="140" customWidth="1"/>
    <col min="5894" max="6143" width="8.140625" style="140"/>
    <col min="6144" max="6144" width="8.7109375" style="140" customWidth="1"/>
    <col min="6145" max="6145" width="31.5703125" style="140" customWidth="1"/>
    <col min="6146" max="6146" width="13.85546875" style="140" customWidth="1"/>
    <col min="6147" max="6147" width="19.140625" style="140" customWidth="1"/>
    <col min="6148" max="6148" width="17.5703125" style="140" customWidth="1"/>
    <col min="6149" max="6149" width="14.7109375" style="140" customWidth="1"/>
    <col min="6150" max="6399" width="8.140625" style="140"/>
    <col min="6400" max="6400" width="8.7109375" style="140" customWidth="1"/>
    <col min="6401" max="6401" width="31.5703125" style="140" customWidth="1"/>
    <col min="6402" max="6402" width="13.85546875" style="140" customWidth="1"/>
    <col min="6403" max="6403" width="19.140625" style="140" customWidth="1"/>
    <col min="6404" max="6404" width="17.5703125" style="140" customWidth="1"/>
    <col min="6405" max="6405" width="14.7109375" style="140" customWidth="1"/>
    <col min="6406" max="6655" width="8.140625" style="140"/>
    <col min="6656" max="6656" width="8.7109375" style="140" customWidth="1"/>
    <col min="6657" max="6657" width="31.5703125" style="140" customWidth="1"/>
    <col min="6658" max="6658" width="13.85546875" style="140" customWidth="1"/>
    <col min="6659" max="6659" width="19.140625" style="140" customWidth="1"/>
    <col min="6660" max="6660" width="17.5703125" style="140" customWidth="1"/>
    <col min="6661" max="6661" width="14.7109375" style="140" customWidth="1"/>
    <col min="6662" max="6911" width="8.140625" style="140"/>
    <col min="6912" max="6912" width="8.7109375" style="140" customWidth="1"/>
    <col min="6913" max="6913" width="31.5703125" style="140" customWidth="1"/>
    <col min="6914" max="6914" width="13.85546875" style="140" customWidth="1"/>
    <col min="6915" max="6915" width="19.140625" style="140" customWidth="1"/>
    <col min="6916" max="6916" width="17.5703125" style="140" customWidth="1"/>
    <col min="6917" max="6917" width="14.7109375" style="140" customWidth="1"/>
    <col min="6918" max="7167" width="8.140625" style="140"/>
    <col min="7168" max="7168" width="8.7109375" style="140" customWidth="1"/>
    <col min="7169" max="7169" width="31.5703125" style="140" customWidth="1"/>
    <col min="7170" max="7170" width="13.85546875" style="140" customWidth="1"/>
    <col min="7171" max="7171" width="19.140625" style="140" customWidth="1"/>
    <col min="7172" max="7172" width="17.5703125" style="140" customWidth="1"/>
    <col min="7173" max="7173" width="14.7109375" style="140" customWidth="1"/>
    <col min="7174" max="7423" width="8.140625" style="140"/>
    <col min="7424" max="7424" width="8.7109375" style="140" customWidth="1"/>
    <col min="7425" max="7425" width="31.5703125" style="140" customWidth="1"/>
    <col min="7426" max="7426" width="13.85546875" style="140" customWidth="1"/>
    <col min="7427" max="7427" width="19.140625" style="140" customWidth="1"/>
    <col min="7428" max="7428" width="17.5703125" style="140" customWidth="1"/>
    <col min="7429" max="7429" width="14.7109375" style="140" customWidth="1"/>
    <col min="7430" max="7679" width="8.140625" style="140"/>
    <col min="7680" max="7680" width="8.7109375" style="140" customWidth="1"/>
    <col min="7681" max="7681" width="31.5703125" style="140" customWidth="1"/>
    <col min="7682" max="7682" width="13.85546875" style="140" customWidth="1"/>
    <col min="7683" max="7683" width="19.140625" style="140" customWidth="1"/>
    <col min="7684" max="7684" width="17.5703125" style="140" customWidth="1"/>
    <col min="7685" max="7685" width="14.7109375" style="140" customWidth="1"/>
    <col min="7686" max="7935" width="8.140625" style="140"/>
    <col min="7936" max="7936" width="8.7109375" style="140" customWidth="1"/>
    <col min="7937" max="7937" width="31.5703125" style="140" customWidth="1"/>
    <col min="7938" max="7938" width="13.85546875" style="140" customWidth="1"/>
    <col min="7939" max="7939" width="19.140625" style="140" customWidth="1"/>
    <col min="7940" max="7940" width="17.5703125" style="140" customWidth="1"/>
    <col min="7941" max="7941" width="14.7109375" style="140" customWidth="1"/>
    <col min="7942" max="8191" width="8.140625" style="140"/>
    <col min="8192" max="8192" width="8.7109375" style="140" customWidth="1"/>
    <col min="8193" max="8193" width="31.5703125" style="140" customWidth="1"/>
    <col min="8194" max="8194" width="13.85546875" style="140" customWidth="1"/>
    <col min="8195" max="8195" width="19.140625" style="140" customWidth="1"/>
    <col min="8196" max="8196" width="17.5703125" style="140" customWidth="1"/>
    <col min="8197" max="8197" width="14.7109375" style="140" customWidth="1"/>
    <col min="8198" max="8447" width="8.140625" style="140"/>
    <col min="8448" max="8448" width="8.7109375" style="140" customWidth="1"/>
    <col min="8449" max="8449" width="31.5703125" style="140" customWidth="1"/>
    <col min="8450" max="8450" width="13.85546875" style="140" customWidth="1"/>
    <col min="8451" max="8451" width="19.140625" style="140" customWidth="1"/>
    <col min="8452" max="8452" width="17.5703125" style="140" customWidth="1"/>
    <col min="8453" max="8453" width="14.7109375" style="140" customWidth="1"/>
    <col min="8454" max="8703" width="8.140625" style="140"/>
    <col min="8704" max="8704" width="8.7109375" style="140" customWidth="1"/>
    <col min="8705" max="8705" width="31.5703125" style="140" customWidth="1"/>
    <col min="8706" max="8706" width="13.85546875" style="140" customWidth="1"/>
    <col min="8707" max="8707" width="19.140625" style="140" customWidth="1"/>
    <col min="8708" max="8708" width="17.5703125" style="140" customWidth="1"/>
    <col min="8709" max="8709" width="14.7109375" style="140" customWidth="1"/>
    <col min="8710" max="8959" width="8.140625" style="140"/>
    <col min="8960" max="8960" width="8.7109375" style="140" customWidth="1"/>
    <col min="8961" max="8961" width="31.5703125" style="140" customWidth="1"/>
    <col min="8962" max="8962" width="13.85546875" style="140" customWidth="1"/>
    <col min="8963" max="8963" width="19.140625" style="140" customWidth="1"/>
    <col min="8964" max="8964" width="17.5703125" style="140" customWidth="1"/>
    <col min="8965" max="8965" width="14.7109375" style="140" customWidth="1"/>
    <col min="8966" max="9215" width="8.140625" style="140"/>
    <col min="9216" max="9216" width="8.7109375" style="140" customWidth="1"/>
    <col min="9217" max="9217" width="31.5703125" style="140" customWidth="1"/>
    <col min="9218" max="9218" width="13.85546875" style="140" customWidth="1"/>
    <col min="9219" max="9219" width="19.140625" style="140" customWidth="1"/>
    <col min="9220" max="9220" width="17.5703125" style="140" customWidth="1"/>
    <col min="9221" max="9221" width="14.7109375" style="140" customWidth="1"/>
    <col min="9222" max="9471" width="8.140625" style="140"/>
    <col min="9472" max="9472" width="8.7109375" style="140" customWidth="1"/>
    <col min="9473" max="9473" width="31.5703125" style="140" customWidth="1"/>
    <col min="9474" max="9474" width="13.85546875" style="140" customWidth="1"/>
    <col min="9475" max="9475" width="19.140625" style="140" customWidth="1"/>
    <col min="9476" max="9476" width="17.5703125" style="140" customWidth="1"/>
    <col min="9477" max="9477" width="14.7109375" style="140" customWidth="1"/>
    <col min="9478" max="9727" width="8.140625" style="140"/>
    <col min="9728" max="9728" width="8.7109375" style="140" customWidth="1"/>
    <col min="9729" max="9729" width="31.5703125" style="140" customWidth="1"/>
    <col min="9730" max="9730" width="13.85546875" style="140" customWidth="1"/>
    <col min="9731" max="9731" width="19.140625" style="140" customWidth="1"/>
    <col min="9732" max="9732" width="17.5703125" style="140" customWidth="1"/>
    <col min="9733" max="9733" width="14.7109375" style="140" customWidth="1"/>
    <col min="9734" max="9983" width="8.140625" style="140"/>
    <col min="9984" max="9984" width="8.7109375" style="140" customWidth="1"/>
    <col min="9985" max="9985" width="31.5703125" style="140" customWidth="1"/>
    <col min="9986" max="9986" width="13.85546875" style="140" customWidth="1"/>
    <col min="9987" max="9987" width="19.140625" style="140" customWidth="1"/>
    <col min="9988" max="9988" width="17.5703125" style="140" customWidth="1"/>
    <col min="9989" max="9989" width="14.7109375" style="140" customWidth="1"/>
    <col min="9990" max="10239" width="8.140625" style="140"/>
    <col min="10240" max="10240" width="8.7109375" style="140" customWidth="1"/>
    <col min="10241" max="10241" width="31.5703125" style="140" customWidth="1"/>
    <col min="10242" max="10242" width="13.85546875" style="140" customWidth="1"/>
    <col min="10243" max="10243" width="19.140625" style="140" customWidth="1"/>
    <col min="10244" max="10244" width="17.5703125" style="140" customWidth="1"/>
    <col min="10245" max="10245" width="14.7109375" style="140" customWidth="1"/>
    <col min="10246" max="10495" width="8.140625" style="140"/>
    <col min="10496" max="10496" width="8.7109375" style="140" customWidth="1"/>
    <col min="10497" max="10497" width="31.5703125" style="140" customWidth="1"/>
    <col min="10498" max="10498" width="13.85546875" style="140" customWidth="1"/>
    <col min="10499" max="10499" width="19.140625" style="140" customWidth="1"/>
    <col min="10500" max="10500" width="17.5703125" style="140" customWidth="1"/>
    <col min="10501" max="10501" width="14.7109375" style="140" customWidth="1"/>
    <col min="10502" max="10751" width="8.140625" style="140"/>
    <col min="10752" max="10752" width="8.7109375" style="140" customWidth="1"/>
    <col min="10753" max="10753" width="31.5703125" style="140" customWidth="1"/>
    <col min="10754" max="10754" width="13.85546875" style="140" customWidth="1"/>
    <col min="10755" max="10755" width="19.140625" style="140" customWidth="1"/>
    <col min="10756" max="10756" width="17.5703125" style="140" customWidth="1"/>
    <col min="10757" max="10757" width="14.7109375" style="140" customWidth="1"/>
    <col min="10758" max="11007" width="8.140625" style="140"/>
    <col min="11008" max="11008" width="8.7109375" style="140" customWidth="1"/>
    <col min="11009" max="11009" width="31.5703125" style="140" customWidth="1"/>
    <col min="11010" max="11010" width="13.85546875" style="140" customWidth="1"/>
    <col min="11011" max="11011" width="19.140625" style="140" customWidth="1"/>
    <col min="11012" max="11012" width="17.5703125" style="140" customWidth="1"/>
    <col min="11013" max="11013" width="14.7109375" style="140" customWidth="1"/>
    <col min="11014" max="11263" width="8.140625" style="140"/>
    <col min="11264" max="11264" width="8.7109375" style="140" customWidth="1"/>
    <col min="11265" max="11265" width="31.5703125" style="140" customWidth="1"/>
    <col min="11266" max="11266" width="13.85546875" style="140" customWidth="1"/>
    <col min="11267" max="11267" width="19.140625" style="140" customWidth="1"/>
    <col min="11268" max="11268" width="17.5703125" style="140" customWidth="1"/>
    <col min="11269" max="11269" width="14.7109375" style="140" customWidth="1"/>
    <col min="11270" max="11519" width="8.140625" style="140"/>
    <col min="11520" max="11520" width="8.7109375" style="140" customWidth="1"/>
    <col min="11521" max="11521" width="31.5703125" style="140" customWidth="1"/>
    <col min="11522" max="11522" width="13.85546875" style="140" customWidth="1"/>
    <col min="11523" max="11523" width="19.140625" style="140" customWidth="1"/>
    <col min="11524" max="11524" width="17.5703125" style="140" customWidth="1"/>
    <col min="11525" max="11525" width="14.7109375" style="140" customWidth="1"/>
    <col min="11526" max="11775" width="8.140625" style="140"/>
    <col min="11776" max="11776" width="8.7109375" style="140" customWidth="1"/>
    <col min="11777" max="11777" width="31.5703125" style="140" customWidth="1"/>
    <col min="11778" max="11778" width="13.85546875" style="140" customWidth="1"/>
    <col min="11779" max="11779" width="19.140625" style="140" customWidth="1"/>
    <col min="11780" max="11780" width="17.5703125" style="140" customWidth="1"/>
    <col min="11781" max="11781" width="14.7109375" style="140" customWidth="1"/>
    <col min="11782" max="12031" width="8.140625" style="140"/>
    <col min="12032" max="12032" width="8.7109375" style="140" customWidth="1"/>
    <col min="12033" max="12033" width="31.5703125" style="140" customWidth="1"/>
    <col min="12034" max="12034" width="13.85546875" style="140" customWidth="1"/>
    <col min="12035" max="12035" width="19.140625" style="140" customWidth="1"/>
    <col min="12036" max="12036" width="17.5703125" style="140" customWidth="1"/>
    <col min="12037" max="12037" width="14.7109375" style="140" customWidth="1"/>
    <col min="12038" max="12287" width="8.140625" style="140"/>
    <col min="12288" max="12288" width="8.7109375" style="140" customWidth="1"/>
    <col min="12289" max="12289" width="31.5703125" style="140" customWidth="1"/>
    <col min="12290" max="12290" width="13.85546875" style="140" customWidth="1"/>
    <col min="12291" max="12291" width="19.140625" style="140" customWidth="1"/>
    <col min="12292" max="12292" width="17.5703125" style="140" customWidth="1"/>
    <col min="12293" max="12293" width="14.7109375" style="140" customWidth="1"/>
    <col min="12294" max="12543" width="8.140625" style="140"/>
    <col min="12544" max="12544" width="8.7109375" style="140" customWidth="1"/>
    <col min="12545" max="12545" width="31.5703125" style="140" customWidth="1"/>
    <col min="12546" max="12546" width="13.85546875" style="140" customWidth="1"/>
    <col min="12547" max="12547" width="19.140625" style="140" customWidth="1"/>
    <col min="12548" max="12548" width="17.5703125" style="140" customWidth="1"/>
    <col min="12549" max="12549" width="14.7109375" style="140" customWidth="1"/>
    <col min="12550" max="12799" width="8.140625" style="140"/>
    <col min="12800" max="12800" width="8.7109375" style="140" customWidth="1"/>
    <col min="12801" max="12801" width="31.5703125" style="140" customWidth="1"/>
    <col min="12802" max="12802" width="13.85546875" style="140" customWidth="1"/>
    <col min="12803" max="12803" width="19.140625" style="140" customWidth="1"/>
    <col min="12804" max="12804" width="17.5703125" style="140" customWidth="1"/>
    <col min="12805" max="12805" width="14.7109375" style="140" customWidth="1"/>
    <col min="12806" max="13055" width="8.140625" style="140"/>
    <col min="13056" max="13056" width="8.7109375" style="140" customWidth="1"/>
    <col min="13057" max="13057" width="31.5703125" style="140" customWidth="1"/>
    <col min="13058" max="13058" width="13.85546875" style="140" customWidth="1"/>
    <col min="13059" max="13059" width="19.140625" style="140" customWidth="1"/>
    <col min="13060" max="13060" width="17.5703125" style="140" customWidth="1"/>
    <col min="13061" max="13061" width="14.7109375" style="140" customWidth="1"/>
    <col min="13062" max="13311" width="8.140625" style="140"/>
    <col min="13312" max="13312" width="8.7109375" style="140" customWidth="1"/>
    <col min="13313" max="13313" width="31.5703125" style="140" customWidth="1"/>
    <col min="13314" max="13314" width="13.85546875" style="140" customWidth="1"/>
    <col min="13315" max="13315" width="19.140625" style="140" customWidth="1"/>
    <col min="13316" max="13316" width="17.5703125" style="140" customWidth="1"/>
    <col min="13317" max="13317" width="14.7109375" style="140" customWidth="1"/>
    <col min="13318" max="13567" width="8.140625" style="140"/>
    <col min="13568" max="13568" width="8.7109375" style="140" customWidth="1"/>
    <col min="13569" max="13569" width="31.5703125" style="140" customWidth="1"/>
    <col min="13570" max="13570" width="13.85546875" style="140" customWidth="1"/>
    <col min="13571" max="13571" width="19.140625" style="140" customWidth="1"/>
    <col min="13572" max="13572" width="17.5703125" style="140" customWidth="1"/>
    <col min="13573" max="13573" width="14.7109375" style="140" customWidth="1"/>
    <col min="13574" max="13823" width="8.140625" style="140"/>
    <col min="13824" max="13824" width="8.7109375" style="140" customWidth="1"/>
    <col min="13825" max="13825" width="31.5703125" style="140" customWidth="1"/>
    <col min="13826" max="13826" width="13.85546875" style="140" customWidth="1"/>
    <col min="13827" max="13827" width="19.140625" style="140" customWidth="1"/>
    <col min="13828" max="13828" width="17.5703125" style="140" customWidth="1"/>
    <col min="13829" max="13829" width="14.7109375" style="140" customWidth="1"/>
    <col min="13830" max="14079" width="8.140625" style="140"/>
    <col min="14080" max="14080" width="8.7109375" style="140" customWidth="1"/>
    <col min="14081" max="14081" width="31.5703125" style="140" customWidth="1"/>
    <col min="14082" max="14082" width="13.85546875" style="140" customWidth="1"/>
    <col min="14083" max="14083" width="19.140625" style="140" customWidth="1"/>
    <col min="14084" max="14084" width="17.5703125" style="140" customWidth="1"/>
    <col min="14085" max="14085" width="14.7109375" style="140" customWidth="1"/>
    <col min="14086" max="14335" width="8.140625" style="140"/>
    <col min="14336" max="14336" width="8.7109375" style="140" customWidth="1"/>
    <col min="14337" max="14337" width="31.5703125" style="140" customWidth="1"/>
    <col min="14338" max="14338" width="13.85546875" style="140" customWidth="1"/>
    <col min="14339" max="14339" width="19.140625" style="140" customWidth="1"/>
    <col min="14340" max="14340" width="17.5703125" style="140" customWidth="1"/>
    <col min="14341" max="14341" width="14.7109375" style="140" customWidth="1"/>
    <col min="14342" max="14591" width="8.140625" style="140"/>
    <col min="14592" max="14592" width="8.7109375" style="140" customWidth="1"/>
    <col min="14593" max="14593" width="31.5703125" style="140" customWidth="1"/>
    <col min="14594" max="14594" width="13.85546875" style="140" customWidth="1"/>
    <col min="14595" max="14595" width="19.140625" style="140" customWidth="1"/>
    <col min="14596" max="14596" width="17.5703125" style="140" customWidth="1"/>
    <col min="14597" max="14597" width="14.7109375" style="140" customWidth="1"/>
    <col min="14598" max="14847" width="8.140625" style="140"/>
    <col min="14848" max="14848" width="8.7109375" style="140" customWidth="1"/>
    <col min="14849" max="14849" width="31.5703125" style="140" customWidth="1"/>
    <col min="14850" max="14850" width="13.85546875" style="140" customWidth="1"/>
    <col min="14851" max="14851" width="19.140625" style="140" customWidth="1"/>
    <col min="14852" max="14852" width="17.5703125" style="140" customWidth="1"/>
    <col min="14853" max="14853" width="14.7109375" style="140" customWidth="1"/>
    <col min="14854" max="15103" width="8.140625" style="140"/>
    <col min="15104" max="15104" width="8.7109375" style="140" customWidth="1"/>
    <col min="15105" max="15105" width="31.5703125" style="140" customWidth="1"/>
    <col min="15106" max="15106" width="13.85546875" style="140" customWidth="1"/>
    <col min="15107" max="15107" width="19.140625" style="140" customWidth="1"/>
    <col min="15108" max="15108" width="17.5703125" style="140" customWidth="1"/>
    <col min="15109" max="15109" width="14.7109375" style="140" customWidth="1"/>
    <col min="15110" max="15359" width="8.140625" style="140"/>
    <col min="15360" max="15360" width="8.7109375" style="140" customWidth="1"/>
    <col min="15361" max="15361" width="31.5703125" style="140" customWidth="1"/>
    <col min="15362" max="15362" width="13.85546875" style="140" customWidth="1"/>
    <col min="15363" max="15363" width="19.140625" style="140" customWidth="1"/>
    <col min="15364" max="15364" width="17.5703125" style="140" customWidth="1"/>
    <col min="15365" max="15365" width="14.7109375" style="140" customWidth="1"/>
    <col min="15366" max="15615" width="8.140625" style="140"/>
    <col min="15616" max="15616" width="8.7109375" style="140" customWidth="1"/>
    <col min="15617" max="15617" width="31.5703125" style="140" customWidth="1"/>
    <col min="15618" max="15618" width="13.85546875" style="140" customWidth="1"/>
    <col min="15619" max="15619" width="19.140625" style="140" customWidth="1"/>
    <col min="15620" max="15620" width="17.5703125" style="140" customWidth="1"/>
    <col min="15621" max="15621" width="14.7109375" style="140" customWidth="1"/>
    <col min="15622" max="15871" width="8.140625" style="140"/>
    <col min="15872" max="15872" width="8.7109375" style="140" customWidth="1"/>
    <col min="15873" max="15873" width="31.5703125" style="140" customWidth="1"/>
    <col min="15874" max="15874" width="13.85546875" style="140" customWidth="1"/>
    <col min="15875" max="15875" width="19.140625" style="140" customWidth="1"/>
    <col min="15876" max="15876" width="17.5703125" style="140" customWidth="1"/>
    <col min="15877" max="15877" width="14.7109375" style="140" customWidth="1"/>
    <col min="15878" max="16127" width="8.140625" style="140"/>
    <col min="16128" max="16128" width="8.7109375" style="140" customWidth="1"/>
    <col min="16129" max="16129" width="31.5703125" style="140" customWidth="1"/>
    <col min="16130" max="16130" width="13.85546875" style="140" customWidth="1"/>
    <col min="16131" max="16131" width="19.140625" style="140" customWidth="1"/>
    <col min="16132" max="16132" width="17.5703125" style="140" customWidth="1"/>
    <col min="16133" max="16133" width="14.7109375" style="140" customWidth="1"/>
    <col min="16134" max="16384" width="8.140625" style="140"/>
  </cols>
  <sheetData>
    <row r="1" spans="1:5" ht="23.25" hidden="1" customHeight="1" x14ac:dyDescent="0.25">
      <c r="A1" s="207"/>
      <c r="B1" s="207"/>
      <c r="C1" s="207"/>
      <c r="D1" s="207"/>
      <c r="E1" s="207"/>
    </row>
    <row r="2" spans="1:5" hidden="1" x14ac:dyDescent="0.25">
      <c r="A2" s="207" t="s">
        <v>164</v>
      </c>
      <c r="B2" s="207"/>
      <c r="C2" s="207"/>
      <c r="D2" s="207"/>
      <c r="E2" s="207"/>
    </row>
    <row r="3" spans="1:5" ht="15.75" customHeight="1" x14ac:dyDescent="0.25">
      <c r="A3" s="208" t="s">
        <v>213</v>
      </c>
      <c r="B3" s="208"/>
      <c r="C3" s="208"/>
      <c r="D3" s="208"/>
      <c r="E3" s="208"/>
    </row>
    <row r="4" spans="1:5" x14ac:dyDescent="0.25">
      <c r="A4" s="208" t="s">
        <v>165</v>
      </c>
      <c r="B4" s="208"/>
      <c r="C4" s="208"/>
      <c r="D4" s="208"/>
      <c r="E4" s="208"/>
    </row>
    <row r="5" spans="1:5" x14ac:dyDescent="0.25">
      <c r="A5" s="208" t="s">
        <v>166</v>
      </c>
      <c r="B5" s="208"/>
      <c r="C5" s="208"/>
      <c r="D5" s="208"/>
      <c r="E5" s="208"/>
    </row>
    <row r="6" spans="1:5" ht="26.25" customHeight="1" x14ac:dyDescent="0.25">
      <c r="A6" s="207" t="s">
        <v>167</v>
      </c>
      <c r="B6" s="207"/>
      <c r="C6" s="207"/>
      <c r="D6" s="207"/>
      <c r="E6" s="140" t="s">
        <v>240</v>
      </c>
    </row>
    <row r="7" spans="1:5" x14ac:dyDescent="0.25">
      <c r="A7" s="207"/>
      <c r="B7" s="207"/>
      <c r="C7" s="207"/>
      <c r="D7" s="207"/>
      <c r="E7" s="207"/>
    </row>
    <row r="8" spans="1:5" ht="30" customHeight="1" x14ac:dyDescent="0.25">
      <c r="A8" s="206" t="s">
        <v>222</v>
      </c>
      <c r="B8" s="206"/>
      <c r="C8" s="206"/>
      <c r="D8" s="206"/>
      <c r="E8" s="206"/>
    </row>
    <row r="9" spans="1:5" ht="29.25" customHeight="1" x14ac:dyDescent="0.25">
      <c r="A9" s="206" t="s">
        <v>169</v>
      </c>
      <c r="B9" s="206"/>
      <c r="C9" s="206"/>
      <c r="D9" s="206"/>
      <c r="E9" s="206"/>
    </row>
    <row r="10" spans="1:5" ht="30" customHeight="1" x14ac:dyDescent="0.25">
      <c r="A10" s="206" t="s">
        <v>170</v>
      </c>
      <c r="B10" s="206"/>
      <c r="C10" s="206"/>
      <c r="D10" s="206"/>
      <c r="E10" s="206"/>
    </row>
    <row r="11" spans="1:5" ht="30" customHeight="1" x14ac:dyDescent="0.25">
      <c r="A11" s="206" t="s">
        <v>171</v>
      </c>
      <c r="B11" s="206"/>
      <c r="C11" s="206"/>
      <c r="D11" s="206"/>
      <c r="E11" s="206"/>
    </row>
    <row r="12" spans="1:5" ht="29.25" customHeight="1" x14ac:dyDescent="0.25">
      <c r="A12" s="206" t="s">
        <v>172</v>
      </c>
      <c r="B12" s="206"/>
      <c r="C12" s="206"/>
      <c r="D12" s="206"/>
      <c r="E12" s="206"/>
    </row>
    <row r="13" spans="1:5" ht="28.5" customHeight="1" x14ac:dyDescent="0.25">
      <c r="A13" s="206" t="s">
        <v>173</v>
      </c>
      <c r="B13" s="206"/>
      <c r="C13" s="206"/>
      <c r="D13" s="206"/>
      <c r="E13" s="206"/>
    </row>
    <row r="14" spans="1:5" ht="15.75" customHeight="1" thickBot="1" x14ac:dyDescent="0.3">
      <c r="A14" s="207"/>
      <c r="B14" s="207"/>
      <c r="C14" s="207"/>
      <c r="D14" s="207"/>
      <c r="E14" s="207"/>
    </row>
    <row r="15" spans="1:5" ht="120.75" thickBot="1" x14ac:dyDescent="0.3">
      <c r="A15" s="144" t="s">
        <v>2</v>
      </c>
      <c r="B15" s="142" t="s">
        <v>175</v>
      </c>
      <c r="C15" s="142" t="s">
        <v>0</v>
      </c>
      <c r="D15" s="142" t="s">
        <v>174</v>
      </c>
      <c r="E15" s="142" t="s">
        <v>1</v>
      </c>
    </row>
    <row r="16" spans="1:5" x14ac:dyDescent="0.25">
      <c r="A16" s="209" t="s">
        <v>8</v>
      </c>
      <c r="B16" s="210"/>
      <c r="C16" s="210"/>
      <c r="D16" s="210"/>
      <c r="E16" s="145"/>
    </row>
    <row r="17" spans="1:5" ht="15" customHeight="1" x14ac:dyDescent="0.25">
      <c r="A17" s="162" t="s">
        <v>46</v>
      </c>
      <c r="B17" s="163" t="s">
        <v>17</v>
      </c>
      <c r="C17" s="164" t="s">
        <v>11</v>
      </c>
      <c r="D17" s="165">
        <v>0.14000000000000001</v>
      </c>
      <c r="E17" s="166">
        <v>669.82</v>
      </c>
    </row>
    <row r="18" spans="1:5" ht="15" customHeight="1" x14ac:dyDescent="0.25">
      <c r="A18" s="211" t="s">
        <v>176</v>
      </c>
      <c r="B18" s="212"/>
      <c r="C18" s="212"/>
      <c r="D18" s="213"/>
      <c r="E18" s="167"/>
    </row>
    <row r="19" spans="1:5" ht="15" customHeight="1" x14ac:dyDescent="0.25">
      <c r="A19" s="162" t="s">
        <v>177</v>
      </c>
      <c r="B19" s="163" t="s">
        <v>159</v>
      </c>
      <c r="C19" s="164" t="s">
        <v>12</v>
      </c>
      <c r="D19" s="165">
        <f>E19</f>
        <v>17175.96</v>
      </c>
      <c r="E19" s="166">
        <v>17175.96</v>
      </c>
    </row>
    <row r="20" spans="1:5" x14ac:dyDescent="0.25">
      <c r="A20" s="211" t="s">
        <v>241</v>
      </c>
      <c r="B20" s="212"/>
      <c r="C20" s="212"/>
      <c r="D20" s="213"/>
      <c r="E20" s="167"/>
    </row>
    <row r="21" spans="1:5" ht="15" customHeight="1" x14ac:dyDescent="0.25">
      <c r="A21" s="162" t="s">
        <v>242</v>
      </c>
      <c r="B21" s="163" t="s">
        <v>18</v>
      </c>
      <c r="C21" s="164" t="s">
        <v>11</v>
      </c>
      <c r="D21" s="165">
        <f>E21</f>
        <v>209.68</v>
      </c>
      <c r="E21" s="166">
        <v>209.68</v>
      </c>
    </row>
    <row r="22" spans="1:5" ht="15" customHeight="1" x14ac:dyDescent="0.25">
      <c r="A22" s="211" t="s">
        <v>180</v>
      </c>
      <c r="B22" s="212"/>
      <c r="C22" s="212"/>
      <c r="D22" s="213"/>
      <c r="E22" s="167"/>
    </row>
    <row r="23" spans="1:5" x14ac:dyDescent="0.25">
      <c r="A23" s="162" t="s">
        <v>243</v>
      </c>
      <c r="B23" s="168">
        <v>1</v>
      </c>
      <c r="C23" s="164" t="s">
        <v>13</v>
      </c>
      <c r="D23" s="165">
        <f>E23/B23</f>
        <v>712.11</v>
      </c>
      <c r="E23" s="166">
        <v>712.11</v>
      </c>
    </row>
    <row r="24" spans="1:5" ht="30" x14ac:dyDescent="0.25">
      <c r="A24" s="162" t="s">
        <v>244</v>
      </c>
      <c r="B24" s="168">
        <v>1</v>
      </c>
      <c r="C24" s="164" t="s">
        <v>13</v>
      </c>
      <c r="D24" s="165">
        <f t="shared" ref="D24:D44" si="0">E24/B24</f>
        <v>645.29999999999995</v>
      </c>
      <c r="E24" s="166">
        <v>645.29999999999995</v>
      </c>
    </row>
    <row r="25" spans="1:5" ht="30" x14ac:dyDescent="0.25">
      <c r="A25" s="162" t="s">
        <v>245</v>
      </c>
      <c r="B25" s="168">
        <v>1</v>
      </c>
      <c r="C25" s="164" t="s">
        <v>13</v>
      </c>
      <c r="D25" s="165">
        <f t="shared" si="0"/>
        <v>1587.69</v>
      </c>
      <c r="E25" s="166">
        <v>1587.69</v>
      </c>
    </row>
    <row r="26" spans="1:5" x14ac:dyDescent="0.25">
      <c r="A26" s="162" t="s">
        <v>246</v>
      </c>
      <c r="B26" s="168">
        <v>2</v>
      </c>
      <c r="C26" s="164" t="s">
        <v>13</v>
      </c>
      <c r="D26" s="165">
        <f t="shared" si="0"/>
        <v>3652.5149999999999</v>
      </c>
      <c r="E26" s="166">
        <v>7305.03</v>
      </c>
    </row>
    <row r="27" spans="1:5" x14ac:dyDescent="0.25">
      <c r="A27" s="162" t="s">
        <v>228</v>
      </c>
      <c r="B27" s="168">
        <v>2</v>
      </c>
      <c r="C27" s="164" t="s">
        <v>122</v>
      </c>
      <c r="D27" s="165">
        <f t="shared" si="0"/>
        <v>97.48</v>
      </c>
      <c r="E27" s="166">
        <v>194.96</v>
      </c>
    </row>
    <row r="28" spans="1:5" x14ac:dyDescent="0.25">
      <c r="A28" s="162" t="s">
        <v>123</v>
      </c>
      <c r="B28" s="168">
        <v>1</v>
      </c>
      <c r="C28" s="164" t="s">
        <v>124</v>
      </c>
      <c r="D28" s="165">
        <f t="shared" si="0"/>
        <v>1005.22</v>
      </c>
      <c r="E28" s="166">
        <v>1005.22</v>
      </c>
    </row>
    <row r="29" spans="1:5" x14ac:dyDescent="0.25">
      <c r="A29" s="162" t="s">
        <v>247</v>
      </c>
      <c r="B29" s="168">
        <v>1</v>
      </c>
      <c r="C29" s="164" t="s">
        <v>199</v>
      </c>
      <c r="D29" s="165">
        <f t="shared" si="0"/>
        <v>736.44</v>
      </c>
      <c r="E29" s="166">
        <v>736.44</v>
      </c>
    </row>
    <row r="30" spans="1:5" x14ac:dyDescent="0.25">
      <c r="A30" s="162" t="s">
        <v>125</v>
      </c>
      <c r="B30" s="168">
        <v>1</v>
      </c>
      <c r="C30" s="164" t="s">
        <v>126</v>
      </c>
      <c r="D30" s="165">
        <f t="shared" si="0"/>
        <v>828.19</v>
      </c>
      <c r="E30" s="166">
        <v>828.19</v>
      </c>
    </row>
    <row r="31" spans="1:5" x14ac:dyDescent="0.25">
      <c r="A31" s="162" t="s">
        <v>183</v>
      </c>
      <c r="B31" s="168">
        <v>1</v>
      </c>
      <c r="C31" s="164" t="s">
        <v>13</v>
      </c>
      <c r="D31" s="165">
        <f t="shared" si="0"/>
        <v>149.54</v>
      </c>
      <c r="E31" s="166">
        <v>149.54</v>
      </c>
    </row>
    <row r="32" spans="1:5" ht="30" x14ac:dyDescent="0.25">
      <c r="A32" s="162" t="s">
        <v>248</v>
      </c>
      <c r="B32" s="169">
        <v>0.2</v>
      </c>
      <c r="C32" s="164" t="s">
        <v>14</v>
      </c>
      <c r="D32" s="165">
        <f t="shared" si="0"/>
        <v>4035.8499999999995</v>
      </c>
      <c r="E32" s="166">
        <v>807.17</v>
      </c>
    </row>
    <row r="33" spans="1:5" x14ac:dyDescent="0.25">
      <c r="A33" s="162" t="s">
        <v>56</v>
      </c>
      <c r="B33" s="170">
        <v>0.09</v>
      </c>
      <c r="C33" s="164" t="s">
        <v>57</v>
      </c>
      <c r="D33" s="165">
        <f t="shared" si="0"/>
        <v>30159.444444444445</v>
      </c>
      <c r="E33" s="166">
        <v>2714.35</v>
      </c>
    </row>
    <row r="34" spans="1:5" x14ac:dyDescent="0.25">
      <c r="A34" s="162" t="s">
        <v>249</v>
      </c>
      <c r="B34" s="170">
        <v>0.36</v>
      </c>
      <c r="C34" s="164" t="s">
        <v>14</v>
      </c>
      <c r="D34" s="165">
        <f t="shared" si="0"/>
        <v>1914.6944444444443</v>
      </c>
      <c r="E34" s="166">
        <v>689.29</v>
      </c>
    </row>
    <row r="35" spans="1:5" ht="30" x14ac:dyDescent="0.25">
      <c r="A35" s="162" t="s">
        <v>128</v>
      </c>
      <c r="B35" s="171">
        <v>0.36199999999999999</v>
      </c>
      <c r="C35" s="164" t="s">
        <v>14</v>
      </c>
      <c r="D35" s="165">
        <f t="shared" si="0"/>
        <v>1811.4917127071824</v>
      </c>
      <c r="E35" s="166">
        <v>655.76</v>
      </c>
    </row>
    <row r="36" spans="1:5" x14ac:dyDescent="0.25">
      <c r="A36" s="162" t="s">
        <v>250</v>
      </c>
      <c r="B36" s="168">
        <v>1</v>
      </c>
      <c r="C36" s="164" t="s">
        <v>124</v>
      </c>
      <c r="D36" s="165">
        <f t="shared" si="0"/>
        <v>611.75</v>
      </c>
      <c r="E36" s="166">
        <v>611.75</v>
      </c>
    </row>
    <row r="37" spans="1:5" x14ac:dyDescent="0.25">
      <c r="A37" s="162" t="s">
        <v>251</v>
      </c>
      <c r="B37" s="168">
        <v>1</v>
      </c>
      <c r="C37" s="164" t="s">
        <v>142</v>
      </c>
      <c r="D37" s="165">
        <f t="shared" si="0"/>
        <v>527.78</v>
      </c>
      <c r="E37" s="166">
        <v>527.78</v>
      </c>
    </row>
    <row r="38" spans="1:5" ht="19.5" customHeight="1" x14ac:dyDescent="0.25">
      <c r="A38" s="162" t="s">
        <v>129</v>
      </c>
      <c r="B38" s="168">
        <v>7</v>
      </c>
      <c r="C38" s="164" t="s">
        <v>130</v>
      </c>
      <c r="D38" s="165">
        <f t="shared" si="0"/>
        <v>252.6057142857143</v>
      </c>
      <c r="E38" s="166">
        <v>1768.24</v>
      </c>
    </row>
    <row r="39" spans="1:5" x14ac:dyDescent="0.25">
      <c r="A39" s="162" t="s">
        <v>231</v>
      </c>
      <c r="B39" s="168">
        <v>2</v>
      </c>
      <c r="C39" s="164" t="s">
        <v>122</v>
      </c>
      <c r="D39" s="165">
        <f t="shared" si="0"/>
        <v>78.12</v>
      </c>
      <c r="E39" s="166">
        <v>156.24</v>
      </c>
    </row>
    <row r="40" spans="1:5" x14ac:dyDescent="0.25">
      <c r="A40" s="162" t="s">
        <v>49</v>
      </c>
      <c r="B40" s="168">
        <v>1</v>
      </c>
      <c r="C40" s="164" t="s">
        <v>13</v>
      </c>
      <c r="D40" s="165">
        <f t="shared" si="0"/>
        <v>4474.1099999999997</v>
      </c>
      <c r="E40" s="166">
        <v>4474.1099999999997</v>
      </c>
    </row>
    <row r="41" spans="1:5" x14ac:dyDescent="0.25">
      <c r="A41" s="162" t="s">
        <v>132</v>
      </c>
      <c r="B41" s="168">
        <v>1</v>
      </c>
      <c r="C41" s="164" t="s">
        <v>124</v>
      </c>
      <c r="D41" s="165">
        <f t="shared" si="0"/>
        <v>3419.32</v>
      </c>
      <c r="E41" s="166">
        <v>3419.32</v>
      </c>
    </row>
    <row r="42" spans="1:5" x14ac:dyDescent="0.25">
      <c r="A42" s="162" t="s">
        <v>134</v>
      </c>
      <c r="B42" s="168">
        <v>1</v>
      </c>
      <c r="C42" s="164" t="s">
        <v>15</v>
      </c>
      <c r="D42" s="165">
        <f t="shared" si="0"/>
        <v>866.99</v>
      </c>
      <c r="E42" s="166">
        <v>866.99</v>
      </c>
    </row>
    <row r="43" spans="1:5" x14ac:dyDescent="0.25">
      <c r="A43" s="162" t="s">
        <v>188</v>
      </c>
      <c r="B43" s="168">
        <v>1</v>
      </c>
      <c r="C43" s="164" t="s">
        <v>15</v>
      </c>
      <c r="D43" s="165">
        <f t="shared" si="0"/>
        <v>598.84</v>
      </c>
      <c r="E43" s="166">
        <v>598.84</v>
      </c>
    </row>
    <row r="44" spans="1:5" x14ac:dyDescent="0.25">
      <c r="A44" s="162" t="s">
        <v>50</v>
      </c>
      <c r="B44" s="168">
        <v>35</v>
      </c>
      <c r="C44" s="164" t="s">
        <v>15</v>
      </c>
      <c r="D44" s="165">
        <f t="shared" si="0"/>
        <v>302.26742857142858</v>
      </c>
      <c r="E44" s="166">
        <v>10579.36</v>
      </c>
    </row>
    <row r="45" spans="1:5" ht="15" customHeight="1" x14ac:dyDescent="0.25">
      <c r="A45" s="211" t="s">
        <v>189</v>
      </c>
      <c r="B45" s="212"/>
      <c r="C45" s="212"/>
      <c r="D45" s="213"/>
      <c r="E45" s="167"/>
    </row>
    <row r="46" spans="1:5" x14ac:dyDescent="0.25">
      <c r="A46" s="162" t="s">
        <v>252</v>
      </c>
      <c r="B46" s="170">
        <v>0.01</v>
      </c>
      <c r="C46" s="164" t="s">
        <v>146</v>
      </c>
      <c r="D46" s="165">
        <f t="shared" ref="D46:D61" si="1">E46/B46</f>
        <v>23715</v>
      </c>
      <c r="E46" s="166">
        <v>237.15</v>
      </c>
    </row>
    <row r="47" spans="1:5" x14ac:dyDescent="0.25">
      <c r="A47" s="162" t="s">
        <v>253</v>
      </c>
      <c r="B47" s="170">
        <v>0.01</v>
      </c>
      <c r="C47" s="164" t="s">
        <v>108</v>
      </c>
      <c r="D47" s="165">
        <f t="shared" si="1"/>
        <v>34005</v>
      </c>
      <c r="E47" s="166">
        <v>340.05</v>
      </c>
    </row>
    <row r="48" spans="1:5" x14ac:dyDescent="0.25">
      <c r="A48" s="162" t="s">
        <v>254</v>
      </c>
      <c r="B48" s="171">
        <v>5.0000000000000001E-3</v>
      </c>
      <c r="C48" s="164" t="s">
        <v>108</v>
      </c>
      <c r="D48" s="165">
        <f t="shared" si="1"/>
        <v>15153.999999999998</v>
      </c>
      <c r="E48" s="166">
        <v>75.77</v>
      </c>
    </row>
    <row r="49" spans="1:5" x14ac:dyDescent="0.25">
      <c r="A49" s="162" t="s">
        <v>255</v>
      </c>
      <c r="B49" s="171">
        <v>0.40500000000000003</v>
      </c>
      <c r="C49" s="164" t="s">
        <v>108</v>
      </c>
      <c r="D49" s="165">
        <f t="shared" si="1"/>
        <v>7536.9876543209875</v>
      </c>
      <c r="E49" s="166">
        <v>3052.48</v>
      </c>
    </row>
    <row r="50" spans="1:5" x14ac:dyDescent="0.25">
      <c r="A50" s="162" t="s">
        <v>265</v>
      </c>
      <c r="B50" s="168">
        <v>1</v>
      </c>
      <c r="C50" s="164" t="s">
        <v>142</v>
      </c>
      <c r="D50" s="165">
        <f t="shared" si="1"/>
        <v>176.58</v>
      </c>
      <c r="E50" s="166">
        <v>176.58</v>
      </c>
    </row>
    <row r="51" spans="1:5" x14ac:dyDescent="0.25">
      <c r="A51" s="162" t="s">
        <v>256</v>
      </c>
      <c r="B51" s="170">
        <v>0.15</v>
      </c>
      <c r="C51" s="164" t="s">
        <v>63</v>
      </c>
      <c r="D51" s="165">
        <f t="shared" si="1"/>
        <v>6115.5333333333338</v>
      </c>
      <c r="E51" s="166">
        <v>917.33</v>
      </c>
    </row>
    <row r="52" spans="1:5" x14ac:dyDescent="0.25">
      <c r="A52" s="162" t="s">
        <v>257</v>
      </c>
      <c r="B52" s="168">
        <v>2</v>
      </c>
      <c r="C52" s="164" t="s">
        <v>140</v>
      </c>
      <c r="D52" s="165">
        <f t="shared" si="1"/>
        <v>65.754999999999995</v>
      </c>
      <c r="E52" s="166">
        <v>131.51</v>
      </c>
    </row>
    <row r="53" spans="1:5" x14ac:dyDescent="0.25">
      <c r="A53" s="162" t="s">
        <v>258</v>
      </c>
      <c r="B53" s="170">
        <v>0.02</v>
      </c>
      <c r="C53" s="164" t="s">
        <v>146</v>
      </c>
      <c r="D53" s="165">
        <f t="shared" si="1"/>
        <v>53065.999999999993</v>
      </c>
      <c r="E53" s="166">
        <v>1061.32</v>
      </c>
    </row>
    <row r="54" spans="1:5" x14ac:dyDescent="0.25">
      <c r="A54" s="162" t="s">
        <v>194</v>
      </c>
      <c r="B54" s="170">
        <v>0.01</v>
      </c>
      <c r="C54" s="164" t="s">
        <v>57</v>
      </c>
      <c r="D54" s="165">
        <f t="shared" si="1"/>
        <v>31555</v>
      </c>
      <c r="E54" s="166">
        <v>315.55</v>
      </c>
    </row>
    <row r="55" spans="1:5" ht="30" x14ac:dyDescent="0.25">
      <c r="A55" s="162" t="s">
        <v>195</v>
      </c>
      <c r="B55" s="171">
        <v>0.36199999999999999</v>
      </c>
      <c r="C55" s="164" t="s">
        <v>14</v>
      </c>
      <c r="D55" s="165">
        <f t="shared" si="1"/>
        <v>2012.1546961325967</v>
      </c>
      <c r="E55" s="166">
        <v>728.4</v>
      </c>
    </row>
    <row r="56" spans="1:5" ht="30" x14ac:dyDescent="0.25">
      <c r="A56" s="162" t="s">
        <v>259</v>
      </c>
      <c r="B56" s="171">
        <v>0.32600000000000001</v>
      </c>
      <c r="C56" s="164" t="s">
        <v>14</v>
      </c>
      <c r="D56" s="165">
        <f t="shared" si="1"/>
        <v>2014.2331288343557</v>
      </c>
      <c r="E56" s="166">
        <v>656.64</v>
      </c>
    </row>
    <row r="57" spans="1:5" ht="30" x14ac:dyDescent="0.25">
      <c r="A57" s="162" t="s">
        <v>260</v>
      </c>
      <c r="B57" s="171">
        <v>0.79600000000000004</v>
      </c>
      <c r="C57" s="164" t="s">
        <v>14</v>
      </c>
      <c r="D57" s="165">
        <f t="shared" si="1"/>
        <v>610.5904522613065</v>
      </c>
      <c r="E57" s="166">
        <v>486.03</v>
      </c>
    </row>
    <row r="58" spans="1:5" ht="30" x14ac:dyDescent="0.25">
      <c r="A58" s="162" t="s">
        <v>141</v>
      </c>
      <c r="B58" s="168">
        <v>16</v>
      </c>
      <c r="C58" s="164" t="s">
        <v>142</v>
      </c>
      <c r="D58" s="165">
        <f t="shared" si="1"/>
        <v>121.72750000000001</v>
      </c>
      <c r="E58" s="166">
        <v>1947.64</v>
      </c>
    </row>
    <row r="59" spans="1:5" ht="30" x14ac:dyDescent="0.25">
      <c r="A59" s="162" t="s">
        <v>261</v>
      </c>
      <c r="B59" s="171">
        <v>0.65400000000000003</v>
      </c>
      <c r="C59" s="164" t="s">
        <v>14</v>
      </c>
      <c r="D59" s="165">
        <f t="shared" si="1"/>
        <v>1204.3119266055046</v>
      </c>
      <c r="E59" s="166">
        <v>787.62</v>
      </c>
    </row>
    <row r="60" spans="1:5" x14ac:dyDescent="0.25">
      <c r="A60" s="162" t="s">
        <v>144</v>
      </c>
      <c r="B60" s="169">
        <v>0.4</v>
      </c>
      <c r="C60" s="164" t="s">
        <v>14</v>
      </c>
      <c r="D60" s="165">
        <f t="shared" si="1"/>
        <v>2161.4749999999999</v>
      </c>
      <c r="E60" s="166">
        <v>864.59</v>
      </c>
    </row>
    <row r="61" spans="1:5" x14ac:dyDescent="0.25">
      <c r="A61" s="162" t="s">
        <v>202</v>
      </c>
      <c r="B61" s="170">
        <v>0.12</v>
      </c>
      <c r="C61" s="164" t="s">
        <v>14</v>
      </c>
      <c r="D61" s="165">
        <f t="shared" si="1"/>
        <v>2161.1666666666665</v>
      </c>
      <c r="E61" s="166">
        <v>259.33999999999997</v>
      </c>
    </row>
    <row r="62" spans="1:5" ht="15" customHeight="1" x14ac:dyDescent="0.25">
      <c r="A62" s="211" t="s">
        <v>58</v>
      </c>
      <c r="B62" s="212"/>
      <c r="C62" s="212"/>
      <c r="D62" s="213"/>
      <c r="E62" s="167"/>
    </row>
    <row r="63" spans="1:5" ht="30" x14ac:dyDescent="0.25">
      <c r="A63" s="162" t="s">
        <v>59</v>
      </c>
      <c r="B63" s="163" t="s">
        <v>210</v>
      </c>
      <c r="C63" s="164" t="s">
        <v>11</v>
      </c>
      <c r="D63" s="165">
        <f>E63</f>
        <v>1390.6</v>
      </c>
      <c r="E63" s="166">
        <v>1390.6</v>
      </c>
    </row>
    <row r="64" spans="1:5" x14ac:dyDescent="0.25">
      <c r="A64" s="211" t="s">
        <v>262</v>
      </c>
      <c r="B64" s="212"/>
      <c r="C64" s="212"/>
      <c r="D64" s="213"/>
      <c r="E64" s="167"/>
    </row>
    <row r="65" spans="1:7" ht="15" customHeight="1" x14ac:dyDescent="0.25">
      <c r="A65" s="162" t="s">
        <v>263</v>
      </c>
      <c r="B65" s="163" t="s">
        <v>210</v>
      </c>
      <c r="C65" s="164" t="s">
        <v>11</v>
      </c>
      <c r="D65" s="165">
        <f>E65</f>
        <v>3600</v>
      </c>
      <c r="E65" s="166">
        <v>3600</v>
      </c>
    </row>
    <row r="66" spans="1:7" ht="15" customHeight="1" x14ac:dyDescent="0.25">
      <c r="A66" s="211" t="s">
        <v>234</v>
      </c>
      <c r="B66" s="212"/>
      <c r="C66" s="212"/>
      <c r="D66" s="213"/>
      <c r="E66" s="167"/>
    </row>
    <row r="67" spans="1:7" ht="15" customHeight="1" thickBot="1" x14ac:dyDescent="0.3">
      <c r="A67" s="162" t="s">
        <v>264</v>
      </c>
      <c r="B67" s="163" t="s">
        <v>18</v>
      </c>
      <c r="C67" s="164" t="s">
        <v>11</v>
      </c>
      <c r="D67" s="165">
        <f>E67</f>
        <v>200</v>
      </c>
      <c r="E67" s="166">
        <v>200</v>
      </c>
    </row>
    <row r="68" spans="1:7" ht="30" x14ac:dyDescent="0.25">
      <c r="A68" s="162" t="s">
        <v>235</v>
      </c>
      <c r="B68" s="163" t="s">
        <v>18</v>
      </c>
      <c r="C68" s="164" t="s">
        <v>11</v>
      </c>
      <c r="D68" s="165">
        <f>E68</f>
        <v>93.3</v>
      </c>
      <c r="E68" s="166">
        <v>93.3</v>
      </c>
      <c r="F68" s="161">
        <f>SUM(E17:E68)</f>
        <v>76411.039999999994</v>
      </c>
      <c r="G68" s="143" t="s">
        <v>266</v>
      </c>
    </row>
    <row r="69" spans="1:7" s="150" customFormat="1" ht="14.25" x14ac:dyDescent="0.2">
      <c r="A69" s="147" t="s">
        <v>10</v>
      </c>
      <c r="B69" s="148"/>
      <c r="C69" s="148"/>
      <c r="D69" s="148"/>
      <c r="E69" s="149"/>
    </row>
    <row r="70" spans="1:7" s="150" customFormat="1" x14ac:dyDescent="0.2">
      <c r="A70" s="151" t="s">
        <v>53</v>
      </c>
      <c r="B70" s="152" t="s">
        <v>17</v>
      </c>
      <c r="C70" s="152" t="s">
        <v>11</v>
      </c>
      <c r="D70" s="152">
        <f>E70</f>
        <v>7641.1039999999994</v>
      </c>
      <c r="E70" s="153">
        <f>SUM(E17:E68)*10%</f>
        <v>7641.1039999999994</v>
      </c>
    </row>
    <row r="71" spans="1:7" x14ac:dyDescent="0.25">
      <c r="A71" s="214" t="s">
        <v>20</v>
      </c>
      <c r="B71" s="215"/>
      <c r="C71" s="215"/>
      <c r="D71" s="216"/>
      <c r="E71" s="154">
        <f>F68+E70</f>
        <v>84052.144</v>
      </c>
    </row>
    <row r="72" spans="1:7" hidden="1" x14ac:dyDescent="0.25">
      <c r="A72" s="207"/>
      <c r="B72" s="207"/>
      <c r="C72" s="207"/>
      <c r="D72" s="207"/>
      <c r="E72" s="207"/>
    </row>
    <row r="73" spans="1:7" x14ac:dyDescent="0.25">
      <c r="A73" s="207"/>
      <c r="B73" s="207"/>
      <c r="C73" s="207"/>
      <c r="D73" s="207"/>
      <c r="E73" s="207"/>
    </row>
    <row r="74" spans="1:7" s="157" customFormat="1" ht="21.75" customHeight="1" x14ac:dyDescent="0.25">
      <c r="A74" s="217" t="s">
        <v>268</v>
      </c>
      <c r="B74" s="217"/>
      <c r="C74" s="217"/>
      <c r="D74" s="217"/>
      <c r="E74" s="155">
        <f>E71</f>
        <v>84052.144</v>
      </c>
      <c r="F74" s="156"/>
    </row>
    <row r="75" spans="1:7" s="157" customFormat="1" ht="20.25" customHeight="1" x14ac:dyDescent="0.25">
      <c r="A75" s="218" t="s">
        <v>271</v>
      </c>
      <c r="B75" s="218"/>
      <c r="C75" s="218"/>
      <c r="D75" s="218"/>
      <c r="E75" s="218"/>
      <c r="F75" s="158"/>
    </row>
    <row r="76" spans="1:7" s="157" customFormat="1" ht="24.75" customHeight="1" x14ac:dyDescent="0.25">
      <c r="A76" s="217" t="s">
        <v>204</v>
      </c>
      <c r="B76" s="217"/>
      <c r="C76" s="217"/>
      <c r="D76" s="217"/>
      <c r="E76" s="217"/>
      <c r="F76" s="159"/>
    </row>
    <row r="77" spans="1:7" s="157" customFormat="1" ht="24" customHeight="1" x14ac:dyDescent="0.25">
      <c r="A77" s="217" t="s">
        <v>205</v>
      </c>
      <c r="B77" s="217"/>
      <c r="C77" s="217"/>
      <c r="D77" s="217"/>
      <c r="E77" s="217"/>
      <c r="F77" s="159"/>
    </row>
    <row r="78" spans="1:7" s="157" customFormat="1" ht="30.75" customHeight="1" x14ac:dyDescent="0.25">
      <c r="A78" s="217" t="s">
        <v>206</v>
      </c>
      <c r="B78" s="217"/>
      <c r="C78" s="217"/>
      <c r="D78" s="217"/>
      <c r="E78" s="217"/>
      <c r="F78" s="159"/>
    </row>
    <row r="79" spans="1:7" s="157" customFormat="1" hidden="1" x14ac:dyDescent="0.25">
      <c r="A79" s="160"/>
      <c r="B79" s="160"/>
      <c r="C79" s="160"/>
      <c r="D79" s="160"/>
      <c r="E79" s="160"/>
      <c r="F79" s="160"/>
    </row>
    <row r="80" spans="1:7" s="157" customFormat="1" ht="24.75" customHeight="1" x14ac:dyDescent="0.25">
      <c r="A80" s="217" t="s">
        <v>267</v>
      </c>
      <c r="B80" s="217"/>
      <c r="C80" s="217"/>
      <c r="D80" s="217"/>
      <c r="E80" s="217"/>
      <c r="F80" s="159"/>
    </row>
    <row r="81" spans="1:5" ht="18.75" customHeight="1" x14ac:dyDescent="0.25">
      <c r="A81" s="146" t="s">
        <v>207</v>
      </c>
      <c r="B81" s="146"/>
      <c r="C81" s="146"/>
      <c r="D81" s="146"/>
      <c r="E81" s="146"/>
    </row>
    <row r="82" spans="1:5" ht="24.75" customHeight="1" x14ac:dyDescent="0.25">
      <c r="A82" s="146" t="s">
        <v>269</v>
      </c>
      <c r="B82" s="146"/>
      <c r="C82" s="146"/>
      <c r="D82" s="146"/>
      <c r="E82" s="146"/>
    </row>
    <row r="83" spans="1:5" ht="15" customHeight="1" x14ac:dyDescent="0.25">
      <c r="B83" s="146"/>
      <c r="C83" s="146"/>
      <c r="D83" s="146" t="s">
        <v>22</v>
      </c>
      <c r="E83" s="146"/>
    </row>
    <row r="84" spans="1:5" x14ac:dyDescent="0.25">
      <c r="A84" s="207"/>
      <c r="B84" s="207"/>
      <c r="C84" s="207"/>
      <c r="D84" s="207"/>
      <c r="E84" s="207"/>
    </row>
    <row r="85" spans="1:5" x14ac:dyDescent="0.25">
      <c r="A85" s="207" t="s">
        <v>208</v>
      </c>
      <c r="B85" s="207"/>
      <c r="C85" s="207"/>
      <c r="D85" s="207"/>
      <c r="E85" s="207"/>
    </row>
    <row r="86" spans="1:5" ht="13.5" customHeight="1" x14ac:dyDescent="0.25">
      <c r="B86" s="207"/>
      <c r="C86" s="207"/>
      <c r="D86" s="207" t="s">
        <v>22</v>
      </c>
      <c r="E86" s="207"/>
    </row>
  </sheetData>
  <mergeCells count="35">
    <mergeCell ref="A84:E84"/>
    <mergeCell ref="A85:E85"/>
    <mergeCell ref="B86:C86"/>
    <mergeCell ref="D86:E86"/>
    <mergeCell ref="A66:D66"/>
    <mergeCell ref="A78:E78"/>
    <mergeCell ref="A80:E80"/>
    <mergeCell ref="A64:D64"/>
    <mergeCell ref="A71:D71"/>
    <mergeCell ref="A74:D74"/>
    <mergeCell ref="A76:E76"/>
    <mergeCell ref="A77:E77"/>
    <mergeCell ref="A72:E72"/>
    <mergeCell ref="A73:E73"/>
    <mergeCell ref="A75:E75"/>
    <mergeCell ref="A62:D62"/>
    <mergeCell ref="A45:D45"/>
    <mergeCell ref="A22:D22"/>
    <mergeCell ref="A20:D20"/>
    <mergeCell ref="A18:D18"/>
    <mergeCell ref="A7:E7"/>
    <mergeCell ref="A8:E8"/>
    <mergeCell ref="A9:E9"/>
    <mergeCell ref="A5:E5"/>
    <mergeCell ref="A16:D16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2022-04-08T15:38:32Z</dcterms:modified>
</cp:coreProperties>
</file>