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65" yWindow="240" windowWidth="17160" windowHeight="12210" firstSheet="1" activeTab="2"/>
  </bookViews>
  <sheets>
    <sheet name="2018" sheetId="1" r:id="rId1"/>
    <sheet name="2021" sheetId="7" r:id="rId2"/>
    <sheet name="акт21" sheetId="9" r:id="rId3"/>
  </sheets>
  <definedNames>
    <definedName name="_xlnm.Print_Area" localSheetId="0">'2018'!$A$1:$F$30</definedName>
    <definedName name="_xlnm.Print_Area" localSheetId="1">'2021'!$A$1:$F$31</definedName>
    <definedName name="_xlnm.Print_Area" localSheetId="2">акт21!$A$1:$E$121</definedName>
  </definedNames>
  <calcPr calcId="145621"/>
</workbook>
</file>

<file path=xl/calcChain.xml><?xml version="1.0" encoding="utf-8"?>
<calcChain xmlns="http://schemas.openxmlformats.org/spreadsheetml/2006/main">
  <c r="E106" i="9" l="1"/>
  <c r="E105" i="9" l="1"/>
  <c r="F105" i="9"/>
  <c r="D91" i="9"/>
  <c r="D90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65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39" i="9"/>
  <c r="D24" i="9"/>
  <c r="D25" i="9"/>
  <c r="D26" i="9"/>
  <c r="D27" i="9"/>
  <c r="D28" i="9"/>
  <c r="D23" i="9"/>
  <c r="D19" i="9"/>
  <c r="D20" i="9"/>
  <c r="D21" i="9"/>
  <c r="D18" i="9"/>
  <c r="D103" i="9"/>
  <c r="D101" i="9"/>
  <c r="D99" i="9"/>
  <c r="D98" i="9"/>
  <c r="D96" i="9"/>
  <c r="D94" i="9"/>
  <c r="D92" i="9"/>
  <c r="D37" i="9"/>
  <c r="D36" i="9"/>
  <c r="D34" i="9"/>
  <c r="D32" i="9"/>
  <c r="D30" i="9"/>
  <c r="D22" i="9"/>
  <c r="D17" i="9"/>
  <c r="E109" i="9" l="1"/>
  <c r="F23" i="7" s="1"/>
  <c r="F24" i="7" s="1"/>
  <c r="D105" i="9"/>
  <c r="F18" i="7" l="1"/>
  <c r="F22" i="7" s="1"/>
  <c r="F14" i="7"/>
  <c r="K6" i="7"/>
  <c r="K7" i="7" s="1"/>
  <c r="F25" i="7" l="1"/>
  <c r="F23" i="1" l="1"/>
  <c r="F18" i="1"/>
  <c r="F22" i="1" s="1"/>
  <c r="F14" i="1"/>
  <c r="F24" i="1" l="1"/>
  <c r="F25" i="1"/>
</calcChain>
</file>

<file path=xl/sharedStrings.xml><?xml version="1.0" encoding="utf-8"?>
<sst xmlns="http://schemas.openxmlformats.org/spreadsheetml/2006/main" count="280" uniqueCount="185">
  <si>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</si>
  <si>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</si>
  <si>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</si>
  <si>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</si>
  <si>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</si>
  <si>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</si>
  <si>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</si>
  <si>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</si>
  <si>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</si>
  <si>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</si>
  <si>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</si>
  <si>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</si>
  <si>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</si>
  <si>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</si>
  <si>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</si>
  <si>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</si>
  <si>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</si>
  <si>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</si>
  <si>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</si>
  <si>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</si>
  <si>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</si>
  <si>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</si>
  <si>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</si>
  <si>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</si>
  <si>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</si>
  <si>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</si>
  <si>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30/1-2018</t>
  </si>
  <si>
    <t>3/4</t>
  </si>
  <si>
    <t>Наименование вида работы (услуги)</t>
  </si>
  <si>
    <t>Единица измерения работы (услуги)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</si>
  <si>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</si>
  <si>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</si>
  <si>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</si>
  <si>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 xml:space="preserve"> </t>
  </si>
  <si>
    <t>руб.</t>
  </si>
  <si>
    <t>шт</t>
  </si>
  <si>
    <t>Дезинсекция и дератизация</t>
  </si>
  <si>
    <t xml:space="preserve">     Дезинсекция и дератизация</t>
  </si>
  <si>
    <t>Изготовление ключей</t>
  </si>
  <si>
    <t xml:space="preserve">     Изготовление ключей</t>
  </si>
  <si>
    <t>Коммунальные ресурсы на содержание общ. имущества МКД</t>
  </si>
  <si>
    <t xml:space="preserve">     Коммунальные ресурсы на содержание общего имущества МКД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</si>
  <si>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</si>
  <si>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</si>
  <si>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 узел</t>
  </si>
  <si>
    <t xml:space="preserve">     Запуск системы отопления.</t>
  </si>
  <si>
    <t>1 здание</t>
  </si>
  <si>
    <t xml:space="preserve">     Ликвидация воздушных пробок в системе отопления, в стояке</t>
  </si>
  <si>
    <t>1 стояк</t>
  </si>
  <si>
    <t>100 м</t>
  </si>
  <si>
    <t>1000 м2</t>
  </si>
  <si>
    <t xml:space="preserve">     Осмотр СТО</t>
  </si>
  <si>
    <t>100 квартир</t>
  </si>
  <si>
    <t>100 шт.</t>
  </si>
  <si>
    <t>1 ИТП</t>
  </si>
  <si>
    <t xml:space="preserve">     Снятие и запись замера в наряде (ИТП,РХВ)</t>
  </si>
  <si>
    <t>100 приборов</t>
  </si>
  <si>
    <t xml:space="preserve">     Регулировка температуры отопления в ИТП вентилями</t>
  </si>
  <si>
    <t>1 участок</t>
  </si>
  <si>
    <t>м2</t>
  </si>
  <si>
    <t>Услуги по управлению МКД</t>
  </si>
  <si>
    <t xml:space="preserve">     Услуги по управлению МКД</t>
  </si>
  <si>
    <t>Итого:</t>
  </si>
  <si>
    <t>(подпись)</t>
  </si>
  <si>
    <t xml:space="preserve">     Завоз песка, ПГС, щебня, земли</t>
  </si>
  <si>
    <t xml:space="preserve">     Обрезка деревьев высотой: до 5 м</t>
  </si>
  <si>
    <t>1 дерево</t>
  </si>
  <si>
    <t>м</t>
  </si>
  <si>
    <t>Ежедневно</t>
  </si>
  <si>
    <t>По факту</t>
  </si>
  <si>
    <t>По договору</t>
  </si>
  <si>
    <t>По тарифу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</si>
  <si>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</si>
  <si>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</si>
  <si>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</si>
  <si>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</si>
  <si>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</si>
  <si>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</si>
  <si>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</si>
  <si>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</si>
  <si>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</si>
  <si>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</si>
  <si>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</si>
  <si>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</si>
  <si>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>Обслуживание и текущий ремонт инженерного оборудования</t>
  </si>
  <si>
    <t xml:space="preserve">     Уплотнение сгонов без разборки.</t>
  </si>
  <si>
    <t>1 соединение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</si>
  <si>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</si>
  <si>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(весенний и осенний)</t>
  </si>
  <si>
    <t>Обслуживание и текущий ремонт конструктивных элементов</t>
  </si>
  <si>
    <t xml:space="preserve">     Ремонт обделок из листовой стали (карниза, отливов, поясков, сандриков)до 0,4м вышка</t>
  </si>
  <si>
    <t>10 шт.</t>
  </si>
  <si>
    <t xml:space="preserve">     Ручная односторонняя сварка деталей контейнера из листовой стали</t>
  </si>
  <si>
    <t>10 м</t>
  </si>
  <si>
    <t>100 м2</t>
  </si>
  <si>
    <t xml:space="preserve">     Осмотр кровли, чердака, люков</t>
  </si>
  <si>
    <t xml:space="preserve">     Укрепление дверных приборов: петли (шарниры), шпингалеты, ручки накладные</t>
  </si>
  <si>
    <t>Текущий ремонт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</si>
  <si>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</si>
  <si>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</si>
  <si>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</si>
  <si>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</si>
  <si>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</si>
  <si>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плану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</si>
  <si>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</si>
  <si>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</si>
  <si>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 xml:space="preserve">     Смена отдельных участков трубопроводов диаметром: 15 мм</t>
  </si>
  <si>
    <t xml:space="preserve">     Запуск потока воды: отопление, ГВС, ХВС</t>
  </si>
  <si>
    <t xml:space="preserve">     Осмотр подъездов, подвального помещения, чердачного помещения - по жалобе</t>
  </si>
  <si>
    <t xml:space="preserve">     Перекрытие потока воды: отопление, ГВС, ХВС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</si>
  <si>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</si>
  <si>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</si>
  <si>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</si>
  <si>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 xml:space="preserve">     Регулировка насосов малой мощности</t>
  </si>
  <si>
    <t>1 смеситель</t>
  </si>
  <si>
    <t xml:space="preserve">     Осмотр, проверка работы насоса</t>
  </si>
  <si>
    <t xml:space="preserve">     Смена сгона диаметром:</t>
  </si>
  <si>
    <t xml:space="preserve">     Осмотр кровли, чердака, подъездов, подвального помещения - осенний осмотр</t>
  </si>
  <si>
    <t xml:space="preserve">     Очистка желобов от мусора: вручную (при расчете 1 кг. мусора = 3 м 1 желоба)</t>
  </si>
  <si>
    <t>Подписи Сторон:</t>
  </si>
  <si>
    <t xml:space="preserve">        ____________________________________________________      ____________________________________</t>
  </si>
  <si>
    <t>Отчет по бюджету № 32/3-2021</t>
  </si>
  <si>
    <t xml:space="preserve">     Простая окраска масляыми составами по дереву: поручней, решеток перильного ограждения, чердачной лес</t>
  </si>
  <si>
    <t xml:space="preserve">     Ремонт карусели с окраской</t>
  </si>
  <si>
    <t xml:space="preserve">     Удаление одиночных кустарников</t>
  </si>
  <si>
    <t>10 кустов</t>
  </si>
  <si>
    <t xml:space="preserve">     Устройство скамейки со спинкой и с окраской</t>
  </si>
  <si>
    <t>Обслуживание  и ремонт лифтов</t>
  </si>
  <si>
    <t xml:space="preserve">     Страхование лифтов</t>
  </si>
  <si>
    <t xml:space="preserve">     Техническое обслуживание лифтов</t>
  </si>
  <si>
    <t>Обслуживание газового оборудования</t>
  </si>
  <si>
    <t xml:space="preserve">     Техобслуживание газового оборудования</t>
  </si>
  <si>
    <t>16 стояков</t>
  </si>
  <si>
    <t xml:space="preserve">     Замена прокладки со сливом стояка</t>
  </si>
  <si>
    <t xml:space="preserve">     Окраска металлических поверхностей</t>
  </si>
  <si>
    <t xml:space="preserve">     Осмотр подъездов, подвального помещения чердачного помещения после к/р</t>
  </si>
  <si>
    <t xml:space="preserve">     Ремонт ковша мусоропровода- укрепление, смазка и т.д.</t>
  </si>
  <si>
    <t xml:space="preserve">     Ремонт кранов для спуска воздуха из системы, д 15-20мм</t>
  </si>
  <si>
    <t xml:space="preserve">     Сверление отверстий: электродрелью глубиной до 10 см</t>
  </si>
  <si>
    <t>100 отверстий</t>
  </si>
  <si>
    <t xml:space="preserve">     Смена вентилей и клапанов обратных муфтовых д. 15мм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</si>
  <si>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</si>
  <si>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</si>
  <si>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</si>
  <si>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Замена колеса на контейнере</t>
  </si>
  <si>
    <t xml:space="preserve">     Очистка канализационной сети: дворовой</t>
  </si>
  <si>
    <t xml:space="preserve">     Притирка запорной арматуры без снятия с места: клапан вентиля диаметром до 26-50 мм</t>
  </si>
  <si>
    <t xml:space="preserve">     Восстановление солнцезащиты : полимерным составом</t>
  </si>
  <si>
    <t xml:space="preserve">     Демонтаж-монтаж жалюзийных решеток</t>
  </si>
  <si>
    <t xml:space="preserve">     Заделка стыков соединений стояков (раструб-труба)</t>
  </si>
  <si>
    <t xml:space="preserve">     Изготовление поручней деревянных: прямой части</t>
  </si>
  <si>
    <t xml:space="preserve">     Окрашивание ранее окрашенных поверхностей стен водоэмульсионными составами.</t>
  </si>
  <si>
    <t xml:space="preserve">     Ремонт загрузочного люка мусопровода</t>
  </si>
  <si>
    <t>1 секция</t>
  </si>
  <si>
    <t xml:space="preserve">     Ремонт и восстановление герметизации стыков наружных стеновых панелей и расшивка швов стеновых панел</t>
  </si>
  <si>
    <t xml:space="preserve">     Ремонт и восстановление герметизации шва с применением: автогидроподъемника</t>
  </si>
  <si>
    <t xml:space="preserve">     Смена стекол толщиной 2-3 мм  на штапикахпо замазке: в деревянных переплетах при S проема до 0,5 м2</t>
  </si>
  <si>
    <t xml:space="preserve">     Установка  оконных переплетов: створных</t>
  </si>
  <si>
    <t xml:space="preserve">     Установка досок объявлений</t>
  </si>
  <si>
    <t xml:space="preserve">     Установка поручней деревянных: прямой части</t>
  </si>
  <si>
    <t xml:space="preserve">     Закрытие подвальных окон и люков (прим)</t>
  </si>
  <si>
    <t xml:space="preserve">     Закрытие подъездного окна</t>
  </si>
  <si>
    <t xml:space="preserve">     Осмотр квартир</t>
  </si>
  <si>
    <t xml:space="preserve">     Осмотр кровли, чердака, подъездов, подвального помещения -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</si>
  <si>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</si>
  <si>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</si>
  <si>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</si>
  <si>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</si>
  <si>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стекол толщиной 2-3 мм  на штапиках по замазке: в деревянных переплетах при S проема до 1 м2</t>
  </si>
  <si>
    <t xml:space="preserve">     Установка дверных приборов: навесного замка</t>
  </si>
  <si>
    <t>Обслуживание ОДПУ</t>
  </si>
  <si>
    <t xml:space="preserve">     Техническое обслуживание ОДПУ</t>
  </si>
  <si>
    <t xml:space="preserve">     Ремонт ВДГО</t>
  </si>
  <si>
    <t xml:space="preserve">     Ремонт фасада</t>
  </si>
  <si>
    <t xml:space="preserve">     Установка полотен люка</t>
  </si>
  <si>
    <t xml:space="preserve">     Тех.освидетельствование строительных конструкций (крыши)</t>
  </si>
  <si>
    <t>1159876.44</t>
  </si>
  <si>
    <t>Содержание кровли</t>
  </si>
  <si>
    <t>Период: с 01.07.2021 по 31.12.2021 года.</t>
  </si>
  <si>
    <t xml:space="preserve">           2. Всего за период с "01" июля 2021 г. по "31"декабря 2021 г. выполнено работ на общую сумму  </t>
  </si>
  <si>
    <t>АКТ № 32/3</t>
  </si>
  <si>
    <t>5/10</t>
  </si>
  <si>
    <t>Отчет составил: экономист                                 _______________</t>
  </si>
  <si>
    <t>Один миллион триста тридцать три тысячи восемьсот пятьдесят семь рублей 92 копейки.</t>
  </si>
  <si>
    <t>30 марта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</si>
</sst>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0.00;[Red]\-0.00"/>
    <numFmt numFmtId="165" formatCode="0;[Red]\-0"/>
    <numFmt numFmtId="166" formatCode="0.000;[Red]\-0.000"/>
    <numFmt numFmtId="167" formatCode="0.0;[Red]\-0.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3" fillId="2" borderId="0">
      <alignment horizontal="right" vertical="top"/>
    </xf>
    <xf numFmtId="0" fontId="13" fillId="0" borderId="0">
      <alignment horizontal="right" vertical="top"/>
    </xf>
    <xf numFmtId="0" fontId="14" fillId="0" borderId="0">
      <alignment horizontal="center" vertical="center"/>
    </xf>
    <xf numFmtId="0" fontId="13" fillId="0" borderId="0">
      <alignment horizontal="left" vertical="top"/>
    </xf>
    <xf numFmtId="0" fontId="15" fillId="0" borderId="0">
      <alignment horizontal="left"/>
    </xf>
    <xf numFmtId="0" fontId="1" fillId="0" borderId="0"/>
    <xf numFmtId="0" fontId="2" fillId="0" borderId="0"/>
  </cellStyleXfs>
  <cellXfs count="126">
    <xf numFmtId="0" fontId="0" fillId="0" borderId="0" xfId="0"/>
    <xf numFmtId="43" fontId="4" fillId="0" borderId="0" xfId="1" applyFont="1"/>
    <xf numFmtId="43" fontId="5" fillId="0" borderId="0" xfId="1" applyFont="1" applyAlignment="1"/>
    <xf numFmtId="43" fontId="6" fillId="0" borderId="0" xfId="1" applyFont="1" applyBorder="1" applyAlignment="1">
      <alignment horizontal="left"/>
    </xf>
    <xf numFmtId="43" fontId="5" fillId="0" borderId="0" xfId="1" applyFont="1" applyBorder="1" applyAlignment="1">
      <alignment horizontal="left"/>
    </xf>
    <xf numFmtId="43" fontId="4" fillId="0" borderId="0" xfId="1" applyFont="1" applyBorder="1"/>
    <xf numFmtId="43" fontId="4" fillId="0" borderId="0" xfId="1" applyFont="1" applyBorder="1" applyAlignment="1">
      <alignment wrapText="1"/>
    </xf>
    <xf numFmtId="43" fontId="8" fillId="0" borderId="0" xfId="1" quotePrefix="1" applyFont="1" applyAlignment="1">
      <alignment horizontal="right" vertical="top" wrapText="1"/>
    </xf>
    <xf numFmtId="43" fontId="8" fillId="0" borderId="0" xfId="1" quotePrefix="1" applyFont="1" applyBorder="1" applyAlignment="1">
      <alignment vertical="top" wrapText="1"/>
    </xf>
    <xf numFmtId="43" fontId="8" fillId="0" borderId="0" xfId="1" quotePrefix="1" applyFont="1" applyAlignment="1">
      <alignment vertical="top" wrapText="1"/>
    </xf>
    <xf numFmtId="43" fontId="8" fillId="0" borderId="0" xfId="1" quotePrefix="1" applyFont="1" applyBorder="1" applyAlignment="1">
      <alignment horizontal="right" vertical="top" wrapText="1"/>
    </xf>
    <xf numFmtId="43" fontId="8" fillId="0" borderId="0" xfId="1" quotePrefix="1" applyFont="1" applyAlignment="1">
      <alignment horizontal="left" vertical="top" wrapText="1"/>
    </xf>
    <xf numFmtId="43" fontId="4" fillId="0" borderId="0" xfId="1" applyFont="1" applyAlignment="1">
      <alignment wrapText="1"/>
    </xf>
    <xf numFmtId="43" fontId="4" fillId="0" borderId="2" xfId="1" applyFont="1" applyBorder="1" applyAlignment="1">
      <alignment wrapText="1"/>
    </xf>
    <xf numFmtId="43" fontId="8" fillId="0" borderId="4" xfId="1" quotePrefix="1" applyFont="1" applyBorder="1" applyAlignment="1">
      <alignment vertical="top" wrapText="1"/>
    </xf>
    <xf numFmtId="43" fontId="5" fillId="0" borderId="0" xfId="1" applyFont="1" applyAlignment="1">
      <alignment horizontal="left" vertical="center"/>
    </xf>
    <xf numFmtId="43" fontId="4" fillId="0" borderId="1" xfId="1" applyFont="1" applyBorder="1" applyAlignment="1">
      <alignment wrapText="1"/>
    </xf>
    <xf numFmtId="43" fontId="5" fillId="0" borderId="0" xfId="1" applyFont="1" applyAlignment="1">
      <alignment horizontal="left" vertical="top"/>
    </xf>
    <xf numFmtId="43" fontId="8" fillId="0" borderId="0" xfId="1" applyFont="1" applyBorder="1" applyAlignment="1">
      <alignment horizontal="right" vertical="top" wrapText="1"/>
    </xf>
    <xf numFmtId="43" fontId="8" fillId="0" borderId="0" xfId="1" applyFont="1" applyBorder="1" applyAlignment="1">
      <alignment vertical="top" wrapText="1"/>
    </xf>
    <xf numFmtId="43" fontId="8" fillId="0" borderId="0" xfId="1" quotePrefix="1" applyFont="1" applyBorder="1" applyAlignment="1">
      <alignment horizontal="left" vertical="top" wrapText="1"/>
    </xf>
    <xf numFmtId="43" fontId="6" fillId="0" borderId="0" xfId="1" applyFont="1" applyAlignment="1">
      <alignment horizontal="left"/>
    </xf>
    <xf numFmtId="43" fontId="5" fillId="0" borderId="0" xfId="1" applyFont="1" applyAlignment="1">
      <alignment horizontal="left"/>
    </xf>
    <xf numFmtId="43" fontId="9" fillId="0" borderId="0" xfId="1" applyFont="1" applyAlignment="1">
      <alignment horizontal="left" vertical="top"/>
    </xf>
    <xf numFmtId="43" fontId="10" fillId="3" borderId="8" xfId="1" applyFont="1" applyFill="1" applyBorder="1" applyAlignment="1">
      <alignment horizontal="left" vertical="center"/>
    </xf>
    <xf numFmtId="43" fontId="9" fillId="0" borderId="0" xfId="1" applyFont="1" applyAlignment="1">
      <alignment horizontal="left" vertical="center"/>
    </xf>
    <xf numFmtId="43" fontId="9" fillId="0" borderId="12" xfId="1" applyFont="1" applyBorder="1" applyAlignment="1">
      <alignment horizontal="center" vertical="top" wrapText="1"/>
    </xf>
    <xf numFmtId="43" fontId="11" fillId="0" borderId="0" xfId="1" applyFont="1"/>
    <xf numFmtId="43" fontId="9" fillId="0" borderId="0" xfId="1" applyFont="1" applyAlignment="1">
      <alignment horizontal="left"/>
    </xf>
    <xf numFmtId="43" fontId="11" fillId="0" borderId="0" xfId="1" applyFont="1" applyAlignment="1"/>
    <xf numFmtId="43" fontId="0" fillId="0" borderId="0" xfId="1" applyFont="1"/>
    <xf numFmtId="0" fontId="16" fillId="0" borderId="0" xfId="11" applyFont="1"/>
    <xf numFmtId="0" fontId="17" fillId="5" borderId="13" xfId="11" applyFont="1" applyFill="1" applyBorder="1" applyAlignment="1">
      <alignment vertical="center" wrapText="1"/>
    </xf>
    <xf numFmtId="0" fontId="5" fillId="0" borderId="18" xfId="11" applyFont="1" applyFill="1" applyBorder="1" applyAlignment="1">
      <alignment vertical="center" wrapText="1"/>
    </xf>
    <xf numFmtId="0" fontId="8" fillId="0" borderId="0" xfId="1" quotePrefix="1" applyNumberFormat="1" applyFont="1" applyBorder="1" applyAlignment="1">
      <alignment horizontal="left" vertical="top" wrapText="1"/>
    </xf>
    <xf numFmtId="0" fontId="8" fillId="0" borderId="0" xfId="1" applyNumberFormat="1" applyFont="1" applyBorder="1" applyAlignment="1">
      <alignment horizontal="left" vertical="top" wrapText="1"/>
    </xf>
    <xf numFmtId="43" fontId="10" fillId="0" borderId="12" xfId="1" applyFont="1" applyBorder="1" applyAlignment="1">
      <alignment horizontal="center" vertical="top"/>
    </xf>
    <xf numFmtId="43" fontId="10" fillId="4" borderId="0" xfId="1" applyFont="1" applyFill="1" applyAlignment="1">
      <alignment horizontal="left" vertical="top"/>
    </xf>
    <xf numFmtId="43" fontId="10" fillId="0" borderId="0" xfId="1" applyFont="1" applyAlignment="1">
      <alignment horizontal="left" vertical="top"/>
    </xf>
    <xf numFmtId="43" fontId="10" fillId="0" borderId="12" xfId="1" applyFont="1" applyBorder="1" applyAlignment="1">
      <alignment horizontal="center" vertical="top" wrapText="1"/>
    </xf>
    <xf numFmtId="43" fontId="18" fillId="0" borderId="0" xfId="1" applyFont="1"/>
    <xf numFmtId="43" fontId="10" fillId="0" borderId="12" xfId="1" applyFont="1" applyFill="1" applyBorder="1" applyAlignment="1">
      <alignment horizontal="center" vertical="top"/>
    </xf>
    <xf numFmtId="0" fontId="8" fillId="0" borderId="0" xfId="1" applyNumberFormat="1" applyFont="1" applyFill="1" applyBorder="1" applyAlignment="1">
      <alignment horizontal="left" vertical="top" wrapText="1"/>
    </xf>
    <xf numFmtId="43" fontId="1" fillId="0" borderId="0" xfId="1" applyFont="1"/>
    <xf numFmtId="43" fontId="10" fillId="0" borderId="0" xfId="1" applyFont="1" applyFill="1" applyAlignment="1">
      <alignment horizontal="left" vertical="top"/>
    </xf>
    <xf numFmtId="43" fontId="17" fillId="5" borderId="14" xfId="1" applyFont="1" applyFill="1" applyBorder="1" applyAlignment="1">
      <alignment horizontal="center" vertical="center" wrapText="1"/>
    </xf>
    <xf numFmtId="43" fontId="17" fillId="5" borderId="15" xfId="1" applyFont="1" applyFill="1" applyBorder="1" applyAlignment="1">
      <alignment horizontal="center" vertical="center" wrapText="1"/>
    </xf>
    <xf numFmtId="43" fontId="5" fillId="0" borderId="16" xfId="1" applyFont="1" applyFill="1" applyBorder="1" applyAlignment="1">
      <alignment horizontal="center" vertical="center"/>
    </xf>
    <xf numFmtId="43" fontId="5" fillId="0" borderId="16" xfId="1" applyFont="1" applyFill="1" applyBorder="1" applyAlignment="1">
      <alignment horizontal="center" vertical="center" wrapText="1"/>
    </xf>
    <xf numFmtId="43" fontId="5" fillId="0" borderId="17" xfId="1" applyFont="1" applyFill="1" applyBorder="1" applyAlignment="1">
      <alignment horizontal="center" vertical="center"/>
    </xf>
    <xf numFmtId="43" fontId="12" fillId="0" borderId="1" xfId="1" applyFont="1" applyFill="1" applyBorder="1" applyAlignment="1">
      <alignment horizontal="center" vertical="center"/>
    </xf>
    <xf numFmtId="43" fontId="8" fillId="0" borderId="0" xfId="1" quotePrefix="1" applyFont="1" applyAlignment="1">
      <alignment horizontal="left" vertical="top" wrapText="1"/>
    </xf>
    <xf numFmtId="43" fontId="8" fillId="0" borderId="0" xfId="1" quotePrefix="1" applyFont="1" applyBorder="1" applyAlignment="1">
      <alignment horizontal="left" vertical="top" wrapText="1"/>
    </xf>
    <xf numFmtId="43" fontId="5" fillId="0" borderId="0" xfId="1" applyFont="1" applyAlignment="1">
      <alignment horizontal="left"/>
    </xf>
    <xf numFmtId="0" fontId="5" fillId="0" borderId="0" xfId="0" applyFont="1" applyAlignment="1">
      <alignment horizontal="justify" vertical="center"/>
    </xf>
    <xf numFmtId="0" fontId="5" fillId="0" borderId="20" xfId="0" applyFont="1" applyBorder="1" applyAlignment="1">
      <alignment horizontal="centerContinuous" vertical="center" wrapText="1"/>
    </xf>
    <xf numFmtId="0" fontId="5" fillId="0" borderId="21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 wrapText="1"/>
    </xf>
    <xf numFmtId="43" fontId="12" fillId="6" borderId="0" xfId="0" applyNumberFormat="1" applyFont="1" applyFill="1" applyAlignment="1">
      <alignment vertical="center" wrapText="1"/>
    </xf>
    <xf numFmtId="43" fontId="5" fillId="6" borderId="0" xfId="0" applyNumberFormat="1" applyFont="1" applyFill="1" applyAlignment="1">
      <alignment vertical="center" wrapText="1"/>
    </xf>
    <xf numFmtId="0" fontId="5" fillId="6" borderId="0" xfId="0" applyFont="1" applyFill="1" applyAlignment="1">
      <alignment horizontal="justify" vertical="center"/>
    </xf>
    <xf numFmtId="0" fontId="5" fillId="6" borderId="0" xfId="0" applyFont="1" applyFill="1" applyAlignment="1">
      <alignment horizontal="justify" vertical="center" wrapText="1"/>
    </xf>
    <xf numFmtId="0" fontId="5" fillId="6" borderId="0" xfId="0" applyFont="1" applyFill="1" applyAlignment="1">
      <alignment vertical="center" wrapText="1"/>
    </xf>
    <xf numFmtId="0" fontId="5" fillId="6" borderId="16" xfId="0" applyFont="1" applyFill="1" applyBorder="1" applyAlignment="1">
      <alignment horizontal="center" vertical="center"/>
    </xf>
    <xf numFmtId="164" fontId="5" fillId="6" borderId="16" xfId="0" applyNumberFormat="1" applyFont="1" applyFill="1" applyBorder="1" applyAlignment="1">
      <alignment horizontal="center" vertical="center"/>
    </xf>
    <xf numFmtId="165" fontId="5" fillId="6" borderId="16" xfId="0" applyNumberFormat="1" applyFont="1" applyFill="1" applyBorder="1" applyAlignment="1">
      <alignment horizontal="center" vertical="center"/>
    </xf>
    <xf numFmtId="167" fontId="5" fillId="6" borderId="16" xfId="0" applyNumberFormat="1" applyFont="1" applyFill="1" applyBorder="1" applyAlignment="1">
      <alignment horizontal="center" vertical="center"/>
    </xf>
    <xf numFmtId="166" fontId="5" fillId="6" borderId="16" xfId="0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0" borderId="28" xfId="0" applyFont="1" applyBorder="1" applyAlignment="1">
      <alignment vertical="center" wrapText="1"/>
    </xf>
    <xf numFmtId="2" fontId="16" fillId="0" borderId="0" xfId="11" applyNumberFormat="1" applyFont="1" applyAlignment="1">
      <alignment horizontal="center"/>
    </xf>
    <xf numFmtId="0" fontId="5" fillId="6" borderId="29" xfId="0" applyFont="1" applyFill="1" applyBorder="1" applyAlignment="1">
      <alignment horizontal="left" vertical="center" wrapText="1"/>
    </xf>
    <xf numFmtId="0" fontId="5" fillId="6" borderId="23" xfId="0" applyFont="1" applyFill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/>
    </xf>
    <xf numFmtId="2" fontId="5" fillId="6" borderId="15" xfId="0" applyNumberFormat="1" applyFont="1" applyFill="1" applyBorder="1" applyAlignment="1">
      <alignment horizontal="center" vertical="center"/>
    </xf>
    <xf numFmtId="2" fontId="6" fillId="6" borderId="26" xfId="0" applyNumberFormat="1" applyFont="1" applyFill="1" applyBorder="1" applyAlignment="1">
      <alignment horizontal="center" vertical="center" wrapText="1"/>
    </xf>
    <xf numFmtId="49" fontId="8" fillId="0" borderId="0" xfId="1" quotePrefix="1" applyNumberFormat="1" applyFont="1" applyBorder="1" applyAlignment="1">
      <alignment horizontal="left" vertical="top" wrapText="1"/>
    </xf>
    <xf numFmtId="43" fontId="10" fillId="0" borderId="36" xfId="1" applyFont="1" applyBorder="1" applyAlignment="1">
      <alignment horizontal="center" vertical="top"/>
    </xf>
    <xf numFmtId="43" fontId="10" fillId="0" borderId="37" xfId="1" applyFont="1" applyBorder="1" applyAlignment="1">
      <alignment horizontal="center" vertical="top"/>
    </xf>
    <xf numFmtId="43" fontId="10" fillId="0" borderId="37" xfId="1" applyFont="1" applyBorder="1" applyAlignment="1">
      <alignment horizontal="center" vertical="top" wrapText="1"/>
    </xf>
    <xf numFmtId="43" fontId="4" fillId="0" borderId="38" xfId="1" applyFont="1" applyBorder="1" applyAlignment="1">
      <alignment vertical="center"/>
    </xf>
    <xf numFmtId="43" fontId="9" fillId="0" borderId="37" xfId="1" applyFont="1" applyBorder="1" applyAlignment="1">
      <alignment vertical="center"/>
    </xf>
    <xf numFmtId="43" fontId="9" fillId="0" borderId="37" xfId="1" applyFont="1" applyBorder="1" applyAlignment="1">
      <alignment vertical="center" wrapText="1"/>
    </xf>
    <xf numFmtId="43" fontId="9" fillId="0" borderId="37" xfId="1" applyFont="1" applyBorder="1" applyAlignment="1">
      <alignment horizontal="center" vertical="top" wrapText="1"/>
    </xf>
    <xf numFmtId="43" fontId="10" fillId="0" borderId="39" xfId="1" applyFont="1" applyFill="1" applyBorder="1" applyAlignment="1">
      <alignment horizontal="center" vertical="top"/>
    </xf>
    <xf numFmtId="43" fontId="10" fillId="3" borderId="20" xfId="1" applyFont="1" applyFill="1" applyBorder="1" applyAlignment="1">
      <alignment horizontal="left" vertical="center"/>
    </xf>
    <xf numFmtId="43" fontId="10" fillId="6" borderId="0" xfId="1" applyFont="1" applyFill="1" applyAlignment="1">
      <alignment horizontal="left" vertical="top"/>
    </xf>
    <xf numFmtId="43" fontId="9" fillId="0" borderId="9" xfId="1" applyFont="1" applyBorder="1" applyAlignment="1">
      <alignment horizontal="left" vertical="top" wrapText="1"/>
    </xf>
    <xf numFmtId="43" fontId="9" fillId="0" borderId="10" xfId="1" applyFont="1" applyBorder="1" applyAlignment="1">
      <alignment horizontal="left" vertical="top" wrapText="1"/>
    </xf>
    <xf numFmtId="43" fontId="9" fillId="0" borderId="11" xfId="1" applyFont="1" applyBorder="1" applyAlignment="1">
      <alignment horizontal="left" vertical="top" wrapText="1"/>
    </xf>
    <xf numFmtId="43" fontId="3" fillId="0" borderId="0" xfId="1" applyFont="1" applyAlignment="1">
      <alignment horizontal="center"/>
    </xf>
    <xf numFmtId="43" fontId="7" fillId="0" borderId="0" xfId="1" quotePrefix="1" applyFont="1" applyBorder="1" applyAlignment="1">
      <alignment horizontal="center" vertical="center" wrapText="1"/>
    </xf>
    <xf numFmtId="43" fontId="8" fillId="0" borderId="0" xfId="1" quotePrefix="1" applyFont="1" applyAlignment="1">
      <alignment horizontal="left" vertical="top" wrapText="1"/>
    </xf>
    <xf numFmtId="43" fontId="8" fillId="0" borderId="3" xfId="1" quotePrefix="1" applyFont="1" applyBorder="1" applyAlignment="1">
      <alignment horizontal="left" vertical="top" wrapText="1"/>
    </xf>
    <xf numFmtId="43" fontId="8" fillId="0" borderId="0" xfId="1" quotePrefix="1" applyFont="1" applyBorder="1" applyAlignment="1">
      <alignment horizontal="left" vertical="top" wrapText="1"/>
    </xf>
    <xf numFmtId="43" fontId="10" fillId="3" borderId="5" xfId="1" applyFont="1" applyFill="1" applyBorder="1" applyAlignment="1">
      <alignment horizontal="left" vertical="center"/>
    </xf>
    <xf numFmtId="43" fontId="10" fillId="3" borderId="6" xfId="1" applyFont="1" applyFill="1" applyBorder="1" applyAlignment="1">
      <alignment horizontal="left" vertical="center"/>
    </xf>
    <xf numFmtId="43" fontId="10" fillId="3" borderId="7" xfId="1" applyFont="1" applyFill="1" applyBorder="1" applyAlignment="1">
      <alignment horizontal="left" vertical="center"/>
    </xf>
    <xf numFmtId="43" fontId="10" fillId="0" borderId="9" xfId="1" applyFont="1" applyBorder="1" applyAlignment="1">
      <alignment horizontal="left" vertical="top" wrapText="1"/>
    </xf>
    <xf numFmtId="43" fontId="10" fillId="0" borderId="10" xfId="1" applyFont="1" applyBorder="1" applyAlignment="1">
      <alignment horizontal="left" vertical="top" wrapText="1"/>
    </xf>
    <xf numFmtId="43" fontId="10" fillId="0" borderId="11" xfId="1" applyFont="1" applyBorder="1" applyAlignment="1">
      <alignment horizontal="left" vertical="top" wrapText="1"/>
    </xf>
    <xf numFmtId="43" fontId="12" fillId="0" borderId="0" xfId="1" applyFont="1" applyAlignment="1">
      <alignment horizontal="left"/>
    </xf>
    <xf numFmtId="43" fontId="5" fillId="0" borderId="0" xfId="1" applyFont="1" applyAlignment="1">
      <alignment horizontal="left"/>
    </xf>
    <xf numFmtId="43" fontId="10" fillId="0" borderId="33" xfId="1" applyFont="1" applyBorder="1" applyAlignment="1">
      <alignment horizontal="left" vertical="top" wrapText="1"/>
    </xf>
    <xf numFmtId="43" fontId="9" fillId="0" borderId="33" xfId="1" applyFont="1" applyBorder="1" applyAlignment="1">
      <alignment horizontal="left" vertical="top" wrapText="1"/>
    </xf>
    <xf numFmtId="43" fontId="10" fillId="0" borderId="34" xfId="1" applyFont="1" applyBorder="1" applyAlignment="1">
      <alignment horizontal="left" vertical="top" wrapText="1"/>
    </xf>
    <xf numFmtId="43" fontId="10" fillId="0" borderId="35" xfId="1" applyFont="1" applyBorder="1" applyAlignment="1">
      <alignment horizontal="left" vertical="top" wrapText="1"/>
    </xf>
    <xf numFmtId="43" fontId="10" fillId="3" borderId="19" xfId="1" applyFont="1" applyFill="1" applyBorder="1" applyAlignment="1">
      <alignment horizontal="left" vertical="center"/>
    </xf>
    <xf numFmtId="43" fontId="10" fillId="3" borderId="30" xfId="1" applyFont="1" applyFill="1" applyBorder="1" applyAlignment="1">
      <alignment horizontal="left" vertical="center"/>
    </xf>
    <xf numFmtId="43" fontId="10" fillId="0" borderId="31" xfId="1" applyFont="1" applyBorder="1" applyAlignment="1">
      <alignment horizontal="left" vertical="top" wrapText="1"/>
    </xf>
    <xf numFmtId="43" fontId="10" fillId="0" borderId="32" xfId="1" applyFont="1" applyBorder="1" applyAlignment="1">
      <alignment horizontal="left" vertical="top" wrapText="1"/>
    </xf>
    <xf numFmtId="0" fontId="19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wrapText="1"/>
    </xf>
    <xf numFmtId="0" fontId="17" fillId="6" borderId="18" xfId="0" applyFont="1" applyFill="1" applyBorder="1" applyAlignment="1">
      <alignment horizontal="left" vertical="center" wrapText="1"/>
    </xf>
    <xf numFmtId="0" fontId="17" fillId="6" borderId="25" xfId="0" applyFont="1" applyFill="1" applyBorder="1" applyAlignment="1">
      <alignment horizontal="left" vertical="center" wrapText="1"/>
    </xf>
    <xf numFmtId="0" fontId="17" fillId="6" borderId="22" xfId="0" applyFont="1" applyFill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5" fillId="6" borderId="0" xfId="0" applyFont="1" applyFill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0" fontId="12" fillId="0" borderId="23" xfId="0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left" vertical="center"/>
    </xf>
  </cellXfs>
  <cellStyles count="12">
    <cellStyle name="S10 2" xfId="2"/>
    <cellStyle name="S12 2" xfId="3"/>
    <cellStyle name="S13 2" xfId="4"/>
    <cellStyle name="S14 2" xfId="5"/>
    <cellStyle name="S15 2" xfId="6"/>
    <cellStyle name="S7 2" xfId="7"/>
    <cellStyle name="S9 2" xfId="8"/>
    <cellStyle name="Обычный" xfId="0" builtinId="0"/>
    <cellStyle name="Обычный 2" xfId="9"/>
    <cellStyle name="Обычный 3" xfId="10"/>
    <cellStyle name="Обычный 4" xfId="11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D7" sqref="D7"/>
    </sheetView>
  </sheetViews>
  <sheetFormatPr defaultRowHeight="15" x14ac:dyDescent="0.25"/>
  <cols>
    <col min="1" max="1" width="12.5703125" style="30" customWidth="1"/>
    <col min="2" max="2" width="14.5703125" style="30" customWidth="1"/>
    <col min="3" max="3" width="19.5703125" style="30" customWidth="1"/>
    <col min="4" max="4" width="14.42578125" style="30" customWidth="1"/>
    <col min="5" max="5" width="18.28515625" style="30" customWidth="1"/>
    <col min="6" max="6" width="16.28515625" style="30" customWidth="1"/>
    <col min="7" max="16384" width="9.140625" style="30"/>
  </cols>
  <sheetData>
    <row r="1" spans="1:19" s="1" customFormat="1" ht="35.25" customHeight="1" x14ac:dyDescent="0.3">
      <c r="A1" s="91" t="s">
        <v>26</v>
      </c>
      <c r="B1" s="91"/>
      <c r="C1" s="91"/>
      <c r="D1" s="91"/>
      <c r="E1" s="91"/>
      <c r="F1" s="9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92" t="s">
        <v>1</v>
      </c>
      <c r="B5" s="92"/>
      <c r="C5" s="92"/>
      <c r="D5" s="92"/>
      <c r="E5" s="92"/>
      <c r="F5" s="9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4" t="s">
        <v>2</v>
      </c>
      <c r="B6" s="34" t="s">
        <v>27</v>
      </c>
      <c r="C6" s="34" t="s">
        <v>3</v>
      </c>
      <c r="D6" s="42">
        <v>3718.2</v>
      </c>
      <c r="E6" s="34" t="s">
        <v>4</v>
      </c>
      <c r="F6" s="35">
        <v>3268.7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93"/>
      <c r="R6" s="94"/>
      <c r="S6" s="14"/>
    </row>
    <row r="7" spans="1:19" s="17" customFormat="1" ht="32.25" customHeight="1" x14ac:dyDescent="0.25">
      <c r="A7" s="34" t="s">
        <v>5</v>
      </c>
      <c r="B7" s="34">
        <v>19</v>
      </c>
      <c r="C7" s="34" t="s">
        <v>6</v>
      </c>
      <c r="D7" s="42">
        <v>2591</v>
      </c>
      <c r="E7" s="34" t="s">
        <v>7</v>
      </c>
      <c r="F7" s="35">
        <v>0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93"/>
      <c r="R7" s="95"/>
      <c r="S7" s="16"/>
    </row>
    <row r="8" spans="1:19" s="17" customFormat="1" ht="33.75" customHeight="1" x14ac:dyDescent="0.25">
      <c r="A8" s="34" t="s">
        <v>8</v>
      </c>
      <c r="B8" s="34">
        <v>70</v>
      </c>
      <c r="C8" s="34" t="s">
        <v>9</v>
      </c>
      <c r="D8" s="42">
        <v>774.7</v>
      </c>
      <c r="E8" s="34" t="s">
        <v>10</v>
      </c>
      <c r="F8" s="35">
        <v>148</v>
      </c>
      <c r="G8" s="6"/>
      <c r="H8" s="8"/>
      <c r="I8" s="9"/>
      <c r="J8" s="10"/>
      <c r="K8" s="11"/>
      <c r="L8" s="12"/>
      <c r="M8" s="12"/>
      <c r="N8" s="12"/>
      <c r="O8" s="12"/>
      <c r="P8" s="13"/>
      <c r="Q8" s="93"/>
      <c r="R8" s="94"/>
      <c r="S8" s="16"/>
    </row>
    <row r="9" spans="1:19" s="17" customFormat="1" ht="33.75" customHeight="1" x14ac:dyDescent="0.25">
      <c r="A9" s="7"/>
      <c r="B9" s="10"/>
      <c r="C9" s="7"/>
      <c r="D9" s="18"/>
      <c r="E9" s="10"/>
      <c r="F9" s="19"/>
      <c r="G9" s="6"/>
      <c r="H9" s="8"/>
      <c r="I9" s="9"/>
      <c r="J9" s="10"/>
      <c r="K9" s="11"/>
      <c r="L9" s="12"/>
      <c r="M9" s="12"/>
      <c r="N9" s="12"/>
      <c r="O9" s="12"/>
      <c r="P9" s="6"/>
      <c r="Q9" s="11"/>
      <c r="R9" s="20"/>
      <c r="S9" s="6"/>
    </row>
    <row r="10" spans="1:19" s="23" customFormat="1" ht="15" customHeight="1" thickBot="1" x14ac:dyDescent="0.3">
      <c r="A10" s="21"/>
      <c r="B10" s="21"/>
      <c r="C10" s="21"/>
      <c r="D10" s="21"/>
      <c r="E10" s="21"/>
      <c r="F10" s="2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3" customFormat="1" ht="30" customHeight="1" x14ac:dyDescent="0.25">
      <c r="A11" s="96" t="s">
        <v>11</v>
      </c>
      <c r="B11" s="97"/>
      <c r="C11" s="97"/>
      <c r="D11" s="97"/>
      <c r="E11" s="98"/>
      <c r="F11" s="24" t="s">
        <v>12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s="38" customFormat="1" ht="30" customHeight="1" x14ac:dyDescent="0.25">
      <c r="A12" s="99" t="s">
        <v>104</v>
      </c>
      <c r="B12" s="100"/>
      <c r="C12" s="100"/>
      <c r="D12" s="100"/>
      <c r="E12" s="101"/>
      <c r="F12" s="36">
        <v>0</v>
      </c>
      <c r="G12" s="37"/>
    </row>
    <row r="13" spans="1:19" s="38" customFormat="1" ht="30" customHeight="1" x14ac:dyDescent="0.25">
      <c r="A13" s="99" t="s">
        <v>13</v>
      </c>
      <c r="B13" s="100"/>
      <c r="C13" s="100"/>
      <c r="D13" s="100"/>
      <c r="E13" s="101"/>
      <c r="F13" s="36">
        <v>0</v>
      </c>
    </row>
    <row r="14" spans="1:19" s="38" customFormat="1" ht="30" customHeight="1" x14ac:dyDescent="0.25">
      <c r="A14" s="99" t="s">
        <v>14</v>
      </c>
      <c r="B14" s="100"/>
      <c r="C14" s="100"/>
      <c r="D14" s="100"/>
      <c r="E14" s="101"/>
      <c r="F14" s="39">
        <f>SUM(F15:F17)</f>
        <v>373838.28</v>
      </c>
    </row>
    <row r="15" spans="1:19" s="23" customFormat="1" ht="28.5" customHeight="1" x14ac:dyDescent="0.25">
      <c r="A15" s="88" t="s">
        <v>15</v>
      </c>
      <c r="B15" s="89"/>
      <c r="C15" s="89"/>
      <c r="D15" s="89"/>
      <c r="E15" s="90"/>
      <c r="F15" s="26">
        <v>224887.94</v>
      </c>
    </row>
    <row r="16" spans="1:19" s="23" customFormat="1" ht="24" customHeight="1" x14ac:dyDescent="0.25">
      <c r="A16" s="88" t="s">
        <v>16</v>
      </c>
      <c r="B16" s="89"/>
      <c r="C16" s="89"/>
      <c r="D16" s="89"/>
      <c r="E16" s="90"/>
      <c r="F16" s="26">
        <v>148950.34</v>
      </c>
    </row>
    <row r="17" spans="1:19" s="23" customFormat="1" ht="30" hidden="1" customHeight="1" x14ac:dyDescent="0.25">
      <c r="A17" s="88" t="s">
        <v>17</v>
      </c>
      <c r="B17" s="89"/>
      <c r="C17" s="89"/>
      <c r="D17" s="89"/>
      <c r="E17" s="90"/>
      <c r="F17" s="26"/>
    </row>
    <row r="18" spans="1:19" s="38" customFormat="1" ht="30" customHeight="1" x14ac:dyDescent="0.25">
      <c r="A18" s="99" t="s">
        <v>18</v>
      </c>
      <c r="B18" s="100"/>
      <c r="C18" s="100"/>
      <c r="D18" s="100"/>
      <c r="E18" s="101"/>
      <c r="F18" s="39">
        <f>SUM(F19:F21)</f>
        <v>203543.95</v>
      </c>
    </row>
    <row r="19" spans="1:19" s="23" customFormat="1" ht="30" customHeight="1" x14ac:dyDescent="0.25">
      <c r="A19" s="88" t="s">
        <v>15</v>
      </c>
      <c r="B19" s="89"/>
      <c r="C19" s="89"/>
      <c r="D19" s="89"/>
      <c r="E19" s="90"/>
      <c r="F19" s="26">
        <v>146199.59</v>
      </c>
    </row>
    <row r="20" spans="1:19" s="23" customFormat="1" ht="30" customHeight="1" x14ac:dyDescent="0.25">
      <c r="A20" s="88" t="s">
        <v>16</v>
      </c>
      <c r="B20" s="89"/>
      <c r="C20" s="89"/>
      <c r="D20" s="89"/>
      <c r="E20" s="90"/>
      <c r="F20" s="26">
        <v>57344.36</v>
      </c>
    </row>
    <row r="21" spans="1:19" s="27" customFormat="1" ht="30" hidden="1" customHeight="1" x14ac:dyDescent="0.2">
      <c r="A21" s="88" t="s">
        <v>17</v>
      </c>
      <c r="B21" s="89"/>
      <c r="C21" s="89"/>
      <c r="D21" s="89"/>
      <c r="E21" s="90"/>
      <c r="F21" s="26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s="40" customFormat="1" ht="30" customHeight="1" x14ac:dyDescent="0.25">
      <c r="A22" s="99" t="s">
        <v>19</v>
      </c>
      <c r="B22" s="100"/>
      <c r="C22" s="100"/>
      <c r="D22" s="100"/>
      <c r="E22" s="101"/>
      <c r="F22" s="39">
        <f>F12+F18</f>
        <v>203543.95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</row>
    <row r="23" spans="1:19" s="40" customFormat="1" ht="30" customHeight="1" x14ac:dyDescent="0.25">
      <c r="A23" s="99" t="s">
        <v>20</v>
      </c>
      <c r="B23" s="100"/>
      <c r="C23" s="100"/>
      <c r="D23" s="100"/>
      <c r="E23" s="101"/>
      <c r="F23" s="39" t="e">
        <f>#REF!</f>
        <v>#REF!</v>
      </c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</row>
    <row r="24" spans="1:19" s="40" customFormat="1" ht="30" customHeight="1" x14ac:dyDescent="0.25">
      <c r="A24" s="99" t="s">
        <v>105</v>
      </c>
      <c r="B24" s="100"/>
      <c r="C24" s="100"/>
      <c r="D24" s="100"/>
      <c r="E24" s="101"/>
      <c r="F24" s="39" t="e">
        <f>F22-F23</f>
        <v>#REF!</v>
      </c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</row>
    <row r="25" spans="1:19" s="40" customFormat="1" ht="30" customHeight="1" x14ac:dyDescent="0.25">
      <c r="A25" s="99" t="s">
        <v>21</v>
      </c>
      <c r="B25" s="100"/>
      <c r="C25" s="100"/>
      <c r="D25" s="100"/>
      <c r="E25" s="101"/>
      <c r="F25" s="41">
        <f>F13+F14-F18</f>
        <v>170294.33000000002</v>
      </c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64.5" customHeight="1" x14ac:dyDescent="0.2">
      <c r="A27" s="102" t="s">
        <v>22</v>
      </c>
      <c r="B27" s="102"/>
      <c r="C27" s="102"/>
      <c r="D27" s="102"/>
    </row>
    <row r="28" spans="1:19" s="1" customFormat="1" ht="21.75" customHeight="1" x14ac:dyDescent="0.25">
      <c r="A28" s="103" t="s">
        <v>23</v>
      </c>
      <c r="B28" s="103"/>
      <c r="C28" s="103"/>
      <c r="D28" s="103"/>
    </row>
    <row r="29" spans="1:19" s="1" customFormat="1" ht="22.5" customHeight="1" x14ac:dyDescent="0.25">
      <c r="A29" s="102" t="s">
        <v>24</v>
      </c>
      <c r="B29" s="102"/>
      <c r="C29" s="102"/>
      <c r="D29" s="102"/>
    </row>
    <row r="30" spans="1:19" s="1" customFormat="1" ht="22.5" customHeight="1" x14ac:dyDescent="0.25">
      <c r="A30" s="102" t="s">
        <v>25</v>
      </c>
      <c r="B30" s="102"/>
      <c r="C30" s="102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4" workbookViewId="0">
      <selection activeCell="E31" sqref="E31"/>
    </sheetView>
  </sheetViews>
  <sheetFormatPr defaultRowHeight="15" x14ac:dyDescent="0.25"/>
  <cols>
    <col min="1" max="1" width="12.5703125" style="30" customWidth="1"/>
    <col min="2" max="2" width="14.5703125" style="30" customWidth="1"/>
    <col min="3" max="3" width="19.5703125" style="30" customWidth="1"/>
    <col min="4" max="4" width="14.42578125" style="30" customWidth="1"/>
    <col min="5" max="5" width="18.28515625" style="30" customWidth="1"/>
    <col min="6" max="6" width="16.28515625" style="30" customWidth="1"/>
    <col min="7" max="7" width="13.140625" style="30" bestFit="1" customWidth="1"/>
    <col min="8" max="8" width="16.42578125" style="30" customWidth="1"/>
    <col min="9" max="9" width="16.28515625" style="30" bestFit="1" customWidth="1"/>
    <col min="10" max="10" width="9.140625" style="30"/>
    <col min="11" max="11" width="14.5703125" style="30" bestFit="1" customWidth="1"/>
    <col min="12" max="12" width="9.140625" style="30"/>
    <col min="13" max="13" width="14.7109375" style="43" bestFit="1" customWidth="1"/>
    <col min="14" max="14" width="9.140625" style="30"/>
    <col min="15" max="15" width="16.28515625" style="30" bestFit="1" customWidth="1"/>
    <col min="16" max="16384" width="9.140625" style="30"/>
  </cols>
  <sheetData>
    <row r="1" spans="1:19" s="1" customFormat="1" ht="35.25" customHeight="1" x14ac:dyDescent="0.3">
      <c r="A1" s="91" t="s">
        <v>121</v>
      </c>
      <c r="B1" s="91"/>
      <c r="C1" s="91"/>
      <c r="D1" s="91"/>
      <c r="E1" s="91"/>
      <c r="F1" s="9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178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92" t="s">
        <v>1</v>
      </c>
      <c r="B5" s="92"/>
      <c r="C5" s="92"/>
      <c r="D5" s="92"/>
      <c r="E5" s="92"/>
      <c r="F5" s="9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4" t="s">
        <v>2</v>
      </c>
      <c r="B6" s="77" t="s">
        <v>181</v>
      </c>
      <c r="C6" s="34" t="s">
        <v>3</v>
      </c>
      <c r="D6" s="42">
        <v>13925.7</v>
      </c>
      <c r="E6" s="34" t="s">
        <v>4</v>
      </c>
      <c r="F6" s="35"/>
      <c r="G6" s="6"/>
      <c r="H6" s="8"/>
      <c r="I6" s="9"/>
      <c r="J6" s="10"/>
      <c r="K6" s="51">
        <f>D6+D7</f>
        <v>13990.6</v>
      </c>
      <c r="L6" s="12"/>
      <c r="M6" s="12"/>
      <c r="N6" s="12"/>
      <c r="O6" s="12"/>
      <c r="P6" s="13"/>
      <c r="Q6" s="93"/>
      <c r="R6" s="94"/>
      <c r="S6" s="14"/>
    </row>
    <row r="7" spans="1:19" s="17" customFormat="1" ht="32.25" customHeight="1" x14ac:dyDescent="0.25">
      <c r="A7" s="34" t="s">
        <v>5</v>
      </c>
      <c r="B7" s="34">
        <v>15</v>
      </c>
      <c r="C7" s="34" t="s">
        <v>6</v>
      </c>
      <c r="D7" s="42">
        <v>64.900000000000006</v>
      </c>
      <c r="E7" s="34" t="s">
        <v>7</v>
      </c>
      <c r="F7" s="35">
        <v>3148.5</v>
      </c>
      <c r="G7" s="6"/>
      <c r="H7" s="8"/>
      <c r="I7" s="9"/>
      <c r="J7" s="10"/>
      <c r="K7" s="51">
        <f>(K6*3.78*4)+(K6*5.78*27)</f>
        <v>2394910.9080000003</v>
      </c>
      <c r="L7" s="12"/>
      <c r="M7" s="12"/>
      <c r="N7" s="12"/>
      <c r="O7" s="12"/>
      <c r="P7" s="13"/>
      <c r="Q7" s="93"/>
      <c r="R7" s="95"/>
      <c r="S7" s="16"/>
    </row>
    <row r="8" spans="1:19" s="17" customFormat="1" ht="45.75" customHeight="1" x14ac:dyDescent="0.25">
      <c r="A8" s="34" t="s">
        <v>8</v>
      </c>
      <c r="B8" s="34">
        <v>271</v>
      </c>
      <c r="C8" s="34" t="s">
        <v>9</v>
      </c>
      <c r="D8" s="42">
        <v>2678.3</v>
      </c>
      <c r="E8" s="34" t="s">
        <v>10</v>
      </c>
      <c r="F8" s="35">
        <v>2608.5</v>
      </c>
      <c r="G8" s="6"/>
      <c r="H8" s="8"/>
      <c r="I8" s="9"/>
      <c r="J8" s="10"/>
      <c r="K8" s="51">
        <v>1080008.8559999999</v>
      </c>
      <c r="L8" s="12"/>
      <c r="M8" s="12"/>
      <c r="N8" s="12"/>
      <c r="O8" s="12"/>
      <c r="P8" s="13"/>
      <c r="Q8" s="93"/>
      <c r="R8" s="94"/>
      <c r="S8" s="16"/>
    </row>
    <row r="9" spans="1:19" s="17" customFormat="1" ht="33.75" customHeight="1" x14ac:dyDescent="0.25">
      <c r="A9" s="7"/>
      <c r="B9" s="10"/>
      <c r="C9" s="7"/>
      <c r="D9" s="18"/>
      <c r="E9" s="10"/>
      <c r="F9" s="19"/>
      <c r="G9" s="6"/>
      <c r="H9" s="8"/>
      <c r="I9" s="9"/>
      <c r="J9" s="10"/>
      <c r="K9" s="51"/>
      <c r="L9" s="12"/>
      <c r="M9" s="12"/>
      <c r="N9" s="12"/>
      <c r="O9" s="12"/>
      <c r="P9" s="6"/>
      <c r="Q9" s="51"/>
      <c r="R9" s="52"/>
      <c r="S9" s="6"/>
    </row>
    <row r="10" spans="1:19" s="23" customFormat="1" ht="15" customHeight="1" thickBot="1" x14ac:dyDescent="0.3">
      <c r="A10" s="21"/>
      <c r="B10" s="21"/>
      <c r="C10" s="21"/>
      <c r="D10" s="21"/>
      <c r="E10" s="21"/>
      <c r="F10" s="5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3" customFormat="1" ht="30" customHeight="1" thickBot="1" x14ac:dyDescent="0.3">
      <c r="A11" s="108" t="s">
        <v>11</v>
      </c>
      <c r="B11" s="109"/>
      <c r="C11" s="109"/>
      <c r="D11" s="109"/>
      <c r="E11" s="109"/>
      <c r="F11" s="86" t="s">
        <v>12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s="38" customFormat="1" ht="30" customHeight="1" x14ac:dyDescent="0.25">
      <c r="A12" s="110" t="s">
        <v>104</v>
      </c>
      <c r="B12" s="111"/>
      <c r="C12" s="111"/>
      <c r="D12" s="111"/>
      <c r="E12" s="111"/>
      <c r="F12" s="78">
        <v>0</v>
      </c>
      <c r="G12" s="44"/>
      <c r="M12" s="23"/>
    </row>
    <row r="13" spans="1:19" s="38" customFormat="1" ht="30" customHeight="1" x14ac:dyDescent="0.25">
      <c r="A13" s="104" t="s">
        <v>13</v>
      </c>
      <c r="B13" s="100"/>
      <c r="C13" s="100"/>
      <c r="D13" s="100"/>
      <c r="E13" s="100"/>
      <c r="F13" s="79">
        <v>0</v>
      </c>
      <c r="M13" s="23"/>
    </row>
    <row r="14" spans="1:19" s="38" customFormat="1" ht="30" customHeight="1" x14ac:dyDescent="0.25">
      <c r="A14" s="104" t="s">
        <v>14</v>
      </c>
      <c r="B14" s="100"/>
      <c r="C14" s="100"/>
      <c r="D14" s="100"/>
      <c r="E14" s="100"/>
      <c r="F14" s="80">
        <f>SUM(F15:F17)</f>
        <v>1359064.45</v>
      </c>
      <c r="M14" s="23"/>
    </row>
    <row r="15" spans="1:19" s="23" customFormat="1" ht="28.5" customHeight="1" x14ac:dyDescent="0.25">
      <c r="A15" s="105" t="s">
        <v>15</v>
      </c>
      <c r="B15" s="89"/>
      <c r="C15" s="89"/>
      <c r="D15" s="89"/>
      <c r="E15" s="89"/>
      <c r="F15" s="81">
        <v>1342992.25</v>
      </c>
    </row>
    <row r="16" spans="1:19" s="23" customFormat="1" ht="24" customHeight="1" x14ac:dyDescent="0.25">
      <c r="A16" s="105" t="s">
        <v>16</v>
      </c>
      <c r="B16" s="89"/>
      <c r="C16" s="89"/>
      <c r="D16" s="89"/>
      <c r="E16" s="89"/>
      <c r="F16" s="82">
        <v>5872.2000000000007</v>
      </c>
    </row>
    <row r="17" spans="1:19" s="23" customFormat="1" ht="30" customHeight="1" x14ac:dyDescent="0.25">
      <c r="A17" s="105" t="s">
        <v>17</v>
      </c>
      <c r="B17" s="89"/>
      <c r="C17" s="89"/>
      <c r="D17" s="89"/>
      <c r="E17" s="89"/>
      <c r="F17" s="83">
        <v>10200</v>
      </c>
    </row>
    <row r="18" spans="1:19" s="38" customFormat="1" ht="30" customHeight="1" x14ac:dyDescent="0.25">
      <c r="A18" s="104" t="s">
        <v>18</v>
      </c>
      <c r="B18" s="100"/>
      <c r="C18" s="100"/>
      <c r="D18" s="100"/>
      <c r="E18" s="100"/>
      <c r="F18" s="80">
        <f>SUM(F19:F21)</f>
        <v>1050668.94</v>
      </c>
      <c r="M18" s="23"/>
    </row>
    <row r="19" spans="1:19" s="23" customFormat="1" ht="30" customHeight="1" x14ac:dyDescent="0.25">
      <c r="A19" s="105" t="s">
        <v>15</v>
      </c>
      <c r="B19" s="89"/>
      <c r="C19" s="89"/>
      <c r="D19" s="89"/>
      <c r="E19" s="89"/>
      <c r="F19" s="84">
        <v>1045568.94</v>
      </c>
    </row>
    <row r="20" spans="1:19" s="23" customFormat="1" ht="30" customHeight="1" x14ac:dyDescent="0.25">
      <c r="A20" s="105" t="s">
        <v>16</v>
      </c>
      <c r="B20" s="89"/>
      <c r="C20" s="89"/>
      <c r="D20" s="89"/>
      <c r="E20" s="89"/>
      <c r="F20" s="84">
        <v>0</v>
      </c>
    </row>
    <row r="21" spans="1:19" s="27" customFormat="1" ht="30" customHeight="1" x14ac:dyDescent="0.2">
      <c r="A21" s="105" t="s">
        <v>17</v>
      </c>
      <c r="B21" s="89"/>
      <c r="C21" s="89"/>
      <c r="D21" s="89"/>
      <c r="E21" s="89"/>
      <c r="F21" s="84">
        <v>5100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s="40" customFormat="1" ht="30" customHeight="1" x14ac:dyDescent="0.25">
      <c r="A22" s="104" t="s">
        <v>19</v>
      </c>
      <c r="B22" s="100"/>
      <c r="C22" s="100"/>
      <c r="D22" s="100"/>
      <c r="E22" s="100"/>
      <c r="F22" s="80">
        <f>F12+F18</f>
        <v>1050668.94</v>
      </c>
      <c r="G22" s="23"/>
      <c r="H22" s="23"/>
      <c r="I22" s="23"/>
      <c r="J22" s="23"/>
      <c r="K22" s="38"/>
      <c r="L22" s="38"/>
      <c r="M22" s="23"/>
      <c r="N22" s="38"/>
      <c r="O22" s="38"/>
      <c r="P22" s="38"/>
      <c r="Q22" s="38"/>
      <c r="R22" s="38"/>
      <c r="S22" s="38"/>
    </row>
    <row r="23" spans="1:19" s="40" customFormat="1" ht="30" customHeight="1" x14ac:dyDescent="0.25">
      <c r="A23" s="104" t="s">
        <v>20</v>
      </c>
      <c r="B23" s="100"/>
      <c r="C23" s="100"/>
      <c r="D23" s="100"/>
      <c r="E23" s="100"/>
      <c r="F23" s="80">
        <f>акт21!E109</f>
        <v>1303822.4934999999</v>
      </c>
      <c r="G23" s="87"/>
      <c r="H23" s="38"/>
      <c r="I23" s="38"/>
      <c r="J23" s="38"/>
      <c r="K23" s="38"/>
      <c r="L23" s="38"/>
      <c r="M23" s="23"/>
      <c r="N23" s="38"/>
      <c r="O23" s="38"/>
      <c r="P23" s="38"/>
      <c r="Q23" s="38"/>
      <c r="R23" s="38"/>
      <c r="S23" s="38"/>
    </row>
    <row r="24" spans="1:19" s="40" customFormat="1" ht="30" customHeight="1" x14ac:dyDescent="0.25">
      <c r="A24" s="104" t="s">
        <v>105</v>
      </c>
      <c r="B24" s="100"/>
      <c r="C24" s="100"/>
      <c r="D24" s="100"/>
      <c r="E24" s="100"/>
      <c r="F24" s="80">
        <f>F22-F23</f>
        <v>-253153.55349999992</v>
      </c>
      <c r="G24" s="38"/>
      <c r="H24" s="38"/>
      <c r="I24" s="38"/>
      <c r="J24" s="38"/>
      <c r="K24" s="38"/>
      <c r="L24" s="38"/>
      <c r="M24" s="23"/>
      <c r="N24" s="38"/>
      <c r="O24" s="38"/>
      <c r="P24" s="38"/>
      <c r="Q24" s="38"/>
      <c r="R24" s="38"/>
      <c r="S24" s="38"/>
    </row>
    <row r="25" spans="1:19" s="40" customFormat="1" ht="30" customHeight="1" thickBot="1" x14ac:dyDescent="0.3">
      <c r="A25" s="106" t="s">
        <v>21</v>
      </c>
      <c r="B25" s="107"/>
      <c r="C25" s="107"/>
      <c r="D25" s="107"/>
      <c r="E25" s="107"/>
      <c r="F25" s="85">
        <f>F13+F14-F18</f>
        <v>308395.51</v>
      </c>
      <c r="G25" s="38"/>
      <c r="H25" s="38"/>
      <c r="I25" s="38"/>
      <c r="J25" s="38"/>
      <c r="K25" s="38"/>
      <c r="L25" s="38"/>
      <c r="M25" s="23"/>
      <c r="N25" s="38"/>
      <c r="O25" s="38"/>
      <c r="P25" s="38"/>
      <c r="Q25" s="38"/>
      <c r="R25" s="38"/>
      <c r="S25" s="38"/>
    </row>
    <row r="26" spans="1:19" s="27" customFormat="1" ht="17.25" customHeight="1" x14ac:dyDescent="0.25">
      <c r="A26" s="28"/>
      <c r="B26" s="28"/>
      <c r="C26" s="28"/>
      <c r="D26" s="28"/>
      <c r="E26" s="28"/>
      <c r="F26" s="28"/>
    </row>
    <row r="27" spans="1:19" s="29" customFormat="1" ht="64.5" customHeight="1" x14ac:dyDescent="0.2">
      <c r="A27" s="102" t="s">
        <v>22</v>
      </c>
      <c r="B27" s="102"/>
      <c r="C27" s="102"/>
      <c r="D27" s="102"/>
    </row>
    <row r="28" spans="1:19" s="1" customFormat="1" ht="21.75" hidden="1" customHeight="1" x14ac:dyDescent="0.25">
      <c r="A28" s="103" t="s">
        <v>182</v>
      </c>
      <c r="B28" s="103"/>
      <c r="C28" s="103"/>
      <c r="D28" s="103"/>
    </row>
    <row r="29" spans="1:19" s="1" customFormat="1" ht="22.5" customHeight="1" x14ac:dyDescent="0.25">
      <c r="A29" s="102" t="s">
        <v>24</v>
      </c>
      <c r="B29" s="102"/>
      <c r="C29" s="102"/>
      <c r="D29" s="102"/>
    </row>
    <row r="30" spans="1:19" s="1" customFormat="1" ht="22.5" customHeight="1" x14ac:dyDescent="0.25">
      <c r="A30" s="102" t="s">
        <v>25</v>
      </c>
      <c r="B30" s="102"/>
      <c r="C30" s="102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2"/>
  <sheetViews>
    <sheetView tabSelected="1" topLeftCell="A31" workbookViewId="0">
      <selection activeCell="A107" sqref="A107:E107"/>
    </sheetView>
  </sheetViews>
  <sheetFormatPr defaultColWidth="21.5703125" defaultRowHeight="15" x14ac:dyDescent="0.25"/>
  <cols>
    <col min="1" max="1" width="62.7109375" style="54" customWidth="1"/>
    <col min="2" max="5" width="16.42578125" style="54" customWidth="1"/>
    <col min="6" max="6" width="12.42578125" style="54" customWidth="1"/>
    <col min="7" max="7" width="14.140625" style="54" customWidth="1"/>
    <col min="8" max="16384" width="21.5703125" style="54"/>
  </cols>
  <sheetData>
    <row r="1" spans="1:5" ht="15.75" customHeight="1" x14ac:dyDescent="0.25">
      <c r="B1" s="112" t="s">
        <v>180</v>
      </c>
      <c r="C1" s="112"/>
      <c r="D1" s="112"/>
      <c r="E1" s="112"/>
    </row>
    <row r="2" spans="1:5" x14ac:dyDescent="0.25">
      <c r="A2" s="113" t="s">
        <v>72</v>
      </c>
      <c r="B2" s="113"/>
      <c r="C2" s="113"/>
      <c r="D2" s="113"/>
      <c r="E2" s="113"/>
    </row>
    <row r="3" spans="1:5" x14ac:dyDescent="0.25">
      <c r="A3" s="113" t="s">
        <v>73</v>
      </c>
      <c r="B3" s="113"/>
      <c r="C3" s="113"/>
      <c r="D3" s="113"/>
      <c r="E3" s="113"/>
    </row>
    <row r="4" spans="1:5" ht="15" customHeight="1" x14ac:dyDescent="0.25">
      <c r="A4" s="114" t="s">
        <v>74</v>
      </c>
      <c r="B4" s="114"/>
      <c r="C4" s="114"/>
      <c r="D4" s="114"/>
      <c r="E4" s="54" t="s">
        <v>184</v>
      </c>
    </row>
    <row r="5" spans="1:5" x14ac:dyDescent="0.25">
      <c r="A5" s="114"/>
      <c r="B5" s="114"/>
      <c r="C5" s="114"/>
      <c r="D5" s="114"/>
      <c r="E5" s="114"/>
    </row>
    <row r="6" spans="1:5" ht="39" customHeight="1" x14ac:dyDescent="0.25">
      <c r="A6" s="115" t="s">
        <v>102</v>
      </c>
      <c r="B6" s="115"/>
      <c r="C6" s="115"/>
      <c r="D6" s="115"/>
      <c r="E6" s="115"/>
    </row>
    <row r="7" spans="1:5" ht="29.25" customHeight="1" x14ac:dyDescent="0.25">
      <c r="A7" s="115" t="s">
        <v>75</v>
      </c>
      <c r="B7" s="115"/>
      <c r="C7" s="115"/>
      <c r="D7" s="115"/>
      <c r="E7" s="115"/>
    </row>
    <row r="8" spans="1:5" ht="30" customHeight="1" x14ac:dyDescent="0.25">
      <c r="A8" s="115" t="s">
        <v>76</v>
      </c>
      <c r="B8" s="115"/>
      <c r="C8" s="115"/>
      <c r="D8" s="115"/>
      <c r="E8" s="115"/>
    </row>
    <row r="9" spans="1:5" ht="30" customHeight="1" x14ac:dyDescent="0.25">
      <c r="A9" s="115" t="s">
        <v>77</v>
      </c>
      <c r="B9" s="115"/>
      <c r="C9" s="115"/>
      <c r="D9" s="115"/>
      <c r="E9" s="115"/>
    </row>
    <row r="10" spans="1:5" ht="29.25" customHeight="1" x14ac:dyDescent="0.25">
      <c r="A10" s="115" t="s">
        <v>78</v>
      </c>
      <c r="B10" s="115"/>
      <c r="C10" s="115"/>
      <c r="D10" s="115"/>
      <c r="E10" s="115"/>
    </row>
    <row r="11" spans="1:5" ht="28.5" customHeight="1" thickBot="1" x14ac:dyDescent="0.3">
      <c r="A11" s="115" t="s">
        <v>79</v>
      </c>
      <c r="B11" s="115"/>
      <c r="C11" s="115"/>
      <c r="D11" s="115"/>
      <c r="E11" s="115"/>
    </row>
    <row r="12" spans="1:5" ht="15.75" hidden="1" customHeight="1" thickBot="1" x14ac:dyDescent="0.3">
      <c r="A12" s="114"/>
      <c r="B12" s="114"/>
      <c r="C12" s="114"/>
      <c r="D12" s="114"/>
      <c r="E12" s="114"/>
    </row>
    <row r="13" spans="1:5" ht="105.75" customHeight="1" thickBot="1" x14ac:dyDescent="0.3">
      <c r="A13" s="57" t="s">
        <v>28</v>
      </c>
      <c r="B13" s="55" t="s">
        <v>81</v>
      </c>
      <c r="C13" s="55" t="s">
        <v>29</v>
      </c>
      <c r="D13" s="55" t="s">
        <v>80</v>
      </c>
      <c r="E13" s="55" t="s">
        <v>30</v>
      </c>
    </row>
    <row r="14" spans="1:5" x14ac:dyDescent="0.25">
      <c r="A14" s="119" t="s">
        <v>31</v>
      </c>
      <c r="B14" s="120"/>
      <c r="C14" s="120"/>
      <c r="D14" s="120"/>
      <c r="E14" s="70"/>
    </row>
    <row r="15" spans="1:5" ht="15" customHeight="1" x14ac:dyDescent="0.25">
      <c r="A15" s="72" t="s">
        <v>32</v>
      </c>
      <c r="B15" s="63" t="s">
        <v>68</v>
      </c>
      <c r="C15" s="73" t="s">
        <v>34</v>
      </c>
      <c r="D15" s="74">
        <v>0.14000000000000001</v>
      </c>
      <c r="E15" s="75">
        <v>12533.13</v>
      </c>
    </row>
    <row r="16" spans="1:5" ht="15" customHeight="1" x14ac:dyDescent="0.25">
      <c r="A16" s="116" t="s">
        <v>82</v>
      </c>
      <c r="B16" s="117"/>
      <c r="C16" s="117"/>
      <c r="D16" s="118"/>
      <c r="E16" s="76"/>
    </row>
    <row r="17" spans="1:5" ht="15" customHeight="1" x14ac:dyDescent="0.25">
      <c r="A17" s="72" t="s">
        <v>83</v>
      </c>
      <c r="B17" s="63" t="s">
        <v>71</v>
      </c>
      <c r="C17" s="73" t="s">
        <v>59</v>
      </c>
      <c r="D17" s="74">
        <f>E17</f>
        <v>434998.5</v>
      </c>
      <c r="E17" s="75">
        <v>434998.5</v>
      </c>
    </row>
    <row r="18" spans="1:5" ht="15" customHeight="1" x14ac:dyDescent="0.25">
      <c r="A18" s="72" t="s">
        <v>144</v>
      </c>
      <c r="B18" s="65">
        <v>8</v>
      </c>
      <c r="C18" s="73" t="s">
        <v>35</v>
      </c>
      <c r="D18" s="74">
        <f>E18/B18</f>
        <v>2455.3487500000001</v>
      </c>
      <c r="E18" s="75">
        <v>19642.79</v>
      </c>
    </row>
    <row r="19" spans="1:5" ht="15" customHeight="1" x14ac:dyDescent="0.25">
      <c r="A19" s="72" t="s">
        <v>136</v>
      </c>
      <c r="B19" s="65">
        <v>1</v>
      </c>
      <c r="C19" s="73" t="s">
        <v>35</v>
      </c>
      <c r="D19" s="74">
        <f t="shared" ref="D19:D28" si="0">E19/B19</f>
        <v>486.6</v>
      </c>
      <c r="E19" s="75">
        <v>486.6</v>
      </c>
    </row>
    <row r="20" spans="1:5" ht="15" customHeight="1" x14ac:dyDescent="0.25">
      <c r="A20" s="72" t="s">
        <v>152</v>
      </c>
      <c r="B20" s="65">
        <v>1</v>
      </c>
      <c r="C20" s="73" t="s">
        <v>153</v>
      </c>
      <c r="D20" s="74">
        <f t="shared" si="0"/>
        <v>218.31</v>
      </c>
      <c r="E20" s="75">
        <v>218.31</v>
      </c>
    </row>
    <row r="21" spans="1:5" ht="15" customHeight="1" x14ac:dyDescent="0.25">
      <c r="A21" s="72" t="s">
        <v>174</v>
      </c>
      <c r="B21" s="64">
        <v>0.01</v>
      </c>
      <c r="C21" s="73" t="s">
        <v>53</v>
      </c>
      <c r="D21" s="74">
        <f t="shared" si="0"/>
        <v>75379</v>
      </c>
      <c r="E21" s="75">
        <v>753.79</v>
      </c>
    </row>
    <row r="22" spans="1:5" ht="15" customHeight="1" x14ac:dyDescent="0.25">
      <c r="A22" s="72" t="s">
        <v>64</v>
      </c>
      <c r="B22" s="63" t="s">
        <v>69</v>
      </c>
      <c r="C22" s="73" t="s">
        <v>33</v>
      </c>
      <c r="D22" s="74">
        <f>E22</f>
        <v>1500</v>
      </c>
      <c r="E22" s="75">
        <v>1500</v>
      </c>
    </row>
    <row r="23" spans="1:5" ht="15" customHeight="1" x14ac:dyDescent="0.25">
      <c r="A23" s="72" t="s">
        <v>65</v>
      </c>
      <c r="B23" s="65">
        <v>8</v>
      </c>
      <c r="C23" s="73" t="s">
        <v>66</v>
      </c>
      <c r="D23" s="74">
        <f t="shared" si="0"/>
        <v>595.97125000000005</v>
      </c>
      <c r="E23" s="75">
        <v>4767.7700000000004</v>
      </c>
    </row>
    <row r="24" spans="1:5" ht="32.25" customHeight="1" x14ac:dyDescent="0.25">
      <c r="A24" s="72" t="s">
        <v>122</v>
      </c>
      <c r="B24" s="67">
        <v>2E-3</v>
      </c>
      <c r="C24" s="73" t="s">
        <v>94</v>
      </c>
      <c r="D24" s="74">
        <f t="shared" si="0"/>
        <v>22739.999999999996</v>
      </c>
      <c r="E24" s="75">
        <v>45.48</v>
      </c>
    </row>
    <row r="25" spans="1:5" ht="15" customHeight="1" x14ac:dyDescent="0.25">
      <c r="A25" s="72" t="s">
        <v>123</v>
      </c>
      <c r="B25" s="65">
        <v>1</v>
      </c>
      <c r="C25" s="73" t="s">
        <v>35</v>
      </c>
      <c r="D25" s="74">
        <f t="shared" si="0"/>
        <v>2443.2800000000002</v>
      </c>
      <c r="E25" s="75">
        <v>2443.2800000000002</v>
      </c>
    </row>
    <row r="26" spans="1:5" ht="32.25" customHeight="1" x14ac:dyDescent="0.25">
      <c r="A26" s="72" t="s">
        <v>92</v>
      </c>
      <c r="B26" s="66">
        <v>0.91</v>
      </c>
      <c r="C26" s="73" t="s">
        <v>93</v>
      </c>
      <c r="D26" s="74">
        <f t="shared" si="0"/>
        <v>3188.9780219780218</v>
      </c>
      <c r="E26" s="75">
        <v>2901.97</v>
      </c>
    </row>
    <row r="27" spans="1:5" ht="15" customHeight="1" x14ac:dyDescent="0.25">
      <c r="A27" s="72" t="s">
        <v>124</v>
      </c>
      <c r="B27" s="66">
        <v>0.1</v>
      </c>
      <c r="C27" s="73" t="s">
        <v>125</v>
      </c>
      <c r="D27" s="74">
        <f t="shared" si="0"/>
        <v>1099.0999999999999</v>
      </c>
      <c r="E27" s="75">
        <v>109.91</v>
      </c>
    </row>
    <row r="28" spans="1:5" ht="15" customHeight="1" x14ac:dyDescent="0.25">
      <c r="A28" s="72" t="s">
        <v>126</v>
      </c>
      <c r="B28" s="65">
        <v>1</v>
      </c>
      <c r="C28" s="73" t="s">
        <v>35</v>
      </c>
      <c r="D28" s="74">
        <f t="shared" si="0"/>
        <v>5191.09</v>
      </c>
      <c r="E28" s="75">
        <v>5191.09</v>
      </c>
    </row>
    <row r="29" spans="1:5" x14ac:dyDescent="0.25">
      <c r="A29" s="116" t="s">
        <v>36</v>
      </c>
      <c r="B29" s="117"/>
      <c r="C29" s="117"/>
      <c r="D29" s="118"/>
      <c r="E29" s="76"/>
    </row>
    <row r="30" spans="1:5" ht="15" customHeight="1" x14ac:dyDescent="0.25">
      <c r="A30" s="72" t="s">
        <v>37</v>
      </c>
      <c r="B30" s="63" t="s">
        <v>69</v>
      </c>
      <c r="C30" s="73" t="s">
        <v>34</v>
      </c>
      <c r="D30" s="74">
        <f>E30</f>
        <v>2869.35</v>
      </c>
      <c r="E30" s="75">
        <v>2869.35</v>
      </c>
    </row>
    <row r="31" spans="1:5" x14ac:dyDescent="0.25">
      <c r="A31" s="116" t="s">
        <v>38</v>
      </c>
      <c r="B31" s="117"/>
      <c r="C31" s="117"/>
      <c r="D31" s="118"/>
      <c r="E31" s="76"/>
    </row>
    <row r="32" spans="1:5" ht="15" customHeight="1" x14ac:dyDescent="0.25">
      <c r="A32" s="72" t="s">
        <v>39</v>
      </c>
      <c r="B32" s="63" t="s">
        <v>69</v>
      </c>
      <c r="C32" s="73" t="s">
        <v>35</v>
      </c>
      <c r="D32" s="74">
        <f>E32</f>
        <v>2400</v>
      </c>
      <c r="E32" s="75">
        <v>2400</v>
      </c>
    </row>
    <row r="33" spans="1:5" ht="15" customHeight="1" x14ac:dyDescent="0.25">
      <c r="A33" s="116" t="s">
        <v>40</v>
      </c>
      <c r="B33" s="117"/>
      <c r="C33" s="117"/>
      <c r="D33" s="118"/>
      <c r="E33" s="76"/>
    </row>
    <row r="34" spans="1:5" ht="17.25" customHeight="1" x14ac:dyDescent="0.25">
      <c r="A34" s="72" t="s">
        <v>41</v>
      </c>
      <c r="B34" s="63" t="s">
        <v>69</v>
      </c>
      <c r="C34" s="73" t="s">
        <v>34</v>
      </c>
      <c r="D34" s="74">
        <f>E34</f>
        <v>184739.89</v>
      </c>
      <c r="E34" s="75">
        <v>184739.89</v>
      </c>
    </row>
    <row r="35" spans="1:5" x14ac:dyDescent="0.25">
      <c r="A35" s="116" t="s">
        <v>127</v>
      </c>
      <c r="B35" s="117"/>
      <c r="C35" s="117"/>
      <c r="D35" s="118"/>
      <c r="E35" s="76"/>
    </row>
    <row r="36" spans="1:5" ht="15" customHeight="1" x14ac:dyDescent="0.25">
      <c r="A36" s="72" t="s">
        <v>128</v>
      </c>
      <c r="B36" s="63" t="s">
        <v>69</v>
      </c>
      <c r="C36" s="73" t="s">
        <v>34</v>
      </c>
      <c r="D36" s="74">
        <f>E36</f>
        <v>1425</v>
      </c>
      <c r="E36" s="75">
        <v>1425</v>
      </c>
    </row>
    <row r="37" spans="1:5" ht="15" customHeight="1" x14ac:dyDescent="0.25">
      <c r="A37" s="72" t="s">
        <v>129</v>
      </c>
      <c r="B37" s="63" t="s">
        <v>69</v>
      </c>
      <c r="C37" s="73" t="s">
        <v>34</v>
      </c>
      <c r="D37" s="74">
        <f>E37</f>
        <v>15000</v>
      </c>
      <c r="E37" s="75">
        <v>15000</v>
      </c>
    </row>
    <row r="38" spans="1:5" ht="15" customHeight="1" x14ac:dyDescent="0.25">
      <c r="A38" s="116" t="s">
        <v>84</v>
      </c>
      <c r="B38" s="117"/>
      <c r="C38" s="117"/>
      <c r="D38" s="118"/>
      <c r="E38" s="76"/>
    </row>
    <row r="39" spans="1:5" ht="15" customHeight="1" x14ac:dyDescent="0.25">
      <c r="A39" s="72" t="s">
        <v>133</v>
      </c>
      <c r="B39" s="65">
        <v>1</v>
      </c>
      <c r="C39" s="73" t="s">
        <v>86</v>
      </c>
      <c r="D39" s="74">
        <f t="shared" ref="D39:D91" si="1">E39/B39</f>
        <v>602.41999999999996</v>
      </c>
      <c r="E39" s="75">
        <v>602.41999999999996</v>
      </c>
    </row>
    <row r="40" spans="1:5" ht="15" customHeight="1" x14ac:dyDescent="0.25">
      <c r="A40" s="72" t="s">
        <v>134</v>
      </c>
      <c r="B40" s="67">
        <v>4.3999999999999997E-2</v>
      </c>
      <c r="C40" s="73" t="s">
        <v>94</v>
      </c>
      <c r="D40" s="74">
        <f t="shared" si="1"/>
        <v>34275.909090909096</v>
      </c>
      <c r="E40" s="75">
        <v>1508.14</v>
      </c>
    </row>
    <row r="41" spans="1:5" ht="31.5" customHeight="1" x14ac:dyDescent="0.25">
      <c r="A41" s="72" t="s">
        <v>135</v>
      </c>
      <c r="B41" s="66">
        <v>0.8</v>
      </c>
      <c r="C41" s="73" t="s">
        <v>50</v>
      </c>
      <c r="D41" s="74">
        <f t="shared" si="1"/>
        <v>4022.5249999999996</v>
      </c>
      <c r="E41" s="75">
        <v>3218.02</v>
      </c>
    </row>
    <row r="42" spans="1:5" ht="15" customHeight="1" x14ac:dyDescent="0.25">
      <c r="A42" s="72" t="s">
        <v>113</v>
      </c>
      <c r="B42" s="65">
        <v>1</v>
      </c>
      <c r="C42" s="73" t="s">
        <v>114</v>
      </c>
      <c r="D42" s="74">
        <f t="shared" si="1"/>
        <v>3653.76</v>
      </c>
      <c r="E42" s="75">
        <v>3653.76</v>
      </c>
    </row>
    <row r="43" spans="1:5" ht="15" customHeight="1" x14ac:dyDescent="0.25">
      <c r="A43" s="72" t="s">
        <v>57</v>
      </c>
      <c r="B43" s="65">
        <v>9</v>
      </c>
      <c r="C43" s="73" t="s">
        <v>35</v>
      </c>
      <c r="D43" s="74">
        <f t="shared" si="1"/>
        <v>380.53444444444443</v>
      </c>
      <c r="E43" s="75">
        <v>3424.81</v>
      </c>
    </row>
    <row r="44" spans="1:5" ht="15" customHeight="1" x14ac:dyDescent="0.25">
      <c r="A44" s="72" t="s">
        <v>137</v>
      </c>
      <c r="B44" s="65">
        <v>3</v>
      </c>
      <c r="C44" s="73" t="s">
        <v>35</v>
      </c>
      <c r="D44" s="74">
        <f t="shared" si="1"/>
        <v>563.09333333333336</v>
      </c>
      <c r="E44" s="75">
        <v>1689.28</v>
      </c>
    </row>
    <row r="45" spans="1:5" ht="15" customHeight="1" x14ac:dyDescent="0.25">
      <c r="A45" s="72" t="s">
        <v>138</v>
      </c>
      <c r="B45" s="66">
        <v>0.6</v>
      </c>
      <c r="C45" s="73" t="s">
        <v>139</v>
      </c>
      <c r="D45" s="74">
        <f t="shared" si="1"/>
        <v>865.09999999999991</v>
      </c>
      <c r="E45" s="75">
        <v>519.05999999999995</v>
      </c>
    </row>
    <row r="46" spans="1:5" ht="15" customHeight="1" x14ac:dyDescent="0.25">
      <c r="A46" s="72" t="s">
        <v>140</v>
      </c>
      <c r="B46" s="64">
        <v>0.05</v>
      </c>
      <c r="C46" s="73" t="s">
        <v>53</v>
      </c>
      <c r="D46" s="74">
        <f t="shared" si="1"/>
        <v>70291.599999999991</v>
      </c>
      <c r="E46" s="75">
        <v>3514.58</v>
      </c>
    </row>
    <row r="47" spans="1:5" ht="15" customHeight="1" x14ac:dyDescent="0.25">
      <c r="A47" s="72" t="s">
        <v>106</v>
      </c>
      <c r="B47" s="65">
        <v>1</v>
      </c>
      <c r="C47" s="73" t="s">
        <v>58</v>
      </c>
      <c r="D47" s="74">
        <f t="shared" si="1"/>
        <v>1152.4000000000001</v>
      </c>
      <c r="E47" s="75">
        <v>1152.4000000000001</v>
      </c>
    </row>
    <row r="48" spans="1:5" ht="15" customHeight="1" x14ac:dyDescent="0.25">
      <c r="A48" s="72" t="s">
        <v>85</v>
      </c>
      <c r="B48" s="65">
        <v>1</v>
      </c>
      <c r="C48" s="73" t="s">
        <v>86</v>
      </c>
      <c r="D48" s="74">
        <f t="shared" si="1"/>
        <v>86.86</v>
      </c>
      <c r="E48" s="75">
        <v>86.86</v>
      </c>
    </row>
    <row r="49" spans="1:5" ht="15" customHeight="1" x14ac:dyDescent="0.25">
      <c r="A49" s="72" t="s">
        <v>141</v>
      </c>
      <c r="B49" s="65">
        <v>6</v>
      </c>
      <c r="C49" s="73" t="s">
        <v>35</v>
      </c>
      <c r="D49" s="74">
        <f t="shared" si="1"/>
        <v>750.30333333333328</v>
      </c>
      <c r="E49" s="75">
        <v>4501.82</v>
      </c>
    </row>
    <row r="50" spans="1:5" ht="15" customHeight="1" x14ac:dyDescent="0.25">
      <c r="A50" s="72" t="s">
        <v>142</v>
      </c>
      <c r="B50" s="65">
        <v>6</v>
      </c>
      <c r="C50" s="73" t="s">
        <v>143</v>
      </c>
      <c r="D50" s="74">
        <f t="shared" si="1"/>
        <v>306.07666666666665</v>
      </c>
      <c r="E50" s="75">
        <v>1836.46</v>
      </c>
    </row>
    <row r="51" spans="1:5" ht="15" customHeight="1" x14ac:dyDescent="0.25">
      <c r="A51" s="72" t="s">
        <v>107</v>
      </c>
      <c r="B51" s="65">
        <v>21</v>
      </c>
      <c r="C51" s="73" t="s">
        <v>44</v>
      </c>
      <c r="D51" s="74">
        <f t="shared" si="1"/>
        <v>98.76333333333335</v>
      </c>
      <c r="E51" s="75">
        <v>2074.0300000000002</v>
      </c>
    </row>
    <row r="52" spans="1:5" ht="15" customHeight="1" x14ac:dyDescent="0.25">
      <c r="A52" s="72" t="s">
        <v>45</v>
      </c>
      <c r="B52" s="65">
        <v>6</v>
      </c>
      <c r="C52" s="73" t="s">
        <v>46</v>
      </c>
      <c r="D52" s="74">
        <f t="shared" si="1"/>
        <v>1005.215</v>
      </c>
      <c r="E52" s="75">
        <v>6031.29</v>
      </c>
    </row>
    <row r="53" spans="1:5" ht="15" customHeight="1" x14ac:dyDescent="0.25">
      <c r="A53" s="72" t="s">
        <v>47</v>
      </c>
      <c r="B53" s="65">
        <v>28</v>
      </c>
      <c r="C53" s="73" t="s">
        <v>48</v>
      </c>
      <c r="D53" s="74">
        <f t="shared" si="1"/>
        <v>735.01214285714286</v>
      </c>
      <c r="E53" s="75">
        <v>20580.34</v>
      </c>
    </row>
    <row r="54" spans="1:5" ht="30" customHeight="1" x14ac:dyDescent="0.25">
      <c r="A54" s="72" t="s">
        <v>87</v>
      </c>
      <c r="B54" s="67">
        <v>3.6080000000000001</v>
      </c>
      <c r="C54" s="73" t="s">
        <v>50</v>
      </c>
      <c r="D54" s="74">
        <f t="shared" si="1"/>
        <v>3882.8492239467846</v>
      </c>
      <c r="E54" s="75">
        <v>14009.32</v>
      </c>
    </row>
    <row r="55" spans="1:5" ht="30" customHeight="1" x14ac:dyDescent="0.25">
      <c r="A55" s="72" t="s">
        <v>108</v>
      </c>
      <c r="B55" s="66">
        <v>0.5</v>
      </c>
      <c r="C55" s="73" t="s">
        <v>50</v>
      </c>
      <c r="D55" s="74">
        <f t="shared" si="1"/>
        <v>4013.14</v>
      </c>
      <c r="E55" s="75">
        <v>2006.57</v>
      </c>
    </row>
    <row r="56" spans="1:5" x14ac:dyDescent="0.25">
      <c r="A56" s="72" t="s">
        <v>51</v>
      </c>
      <c r="B56" s="64">
        <v>0.05</v>
      </c>
      <c r="C56" s="73" t="s">
        <v>52</v>
      </c>
      <c r="D56" s="74">
        <f t="shared" si="1"/>
        <v>30023.200000000001</v>
      </c>
      <c r="E56" s="75">
        <v>1501.16</v>
      </c>
    </row>
    <row r="57" spans="1:5" ht="33" customHeight="1" x14ac:dyDescent="0.25">
      <c r="A57" s="72" t="s">
        <v>88</v>
      </c>
      <c r="B57" s="67">
        <v>2.6080000000000001</v>
      </c>
      <c r="C57" s="73" t="s">
        <v>50</v>
      </c>
      <c r="D57" s="74">
        <f t="shared" si="1"/>
        <v>2005.5789877300613</v>
      </c>
      <c r="E57" s="75">
        <v>5230.55</v>
      </c>
    </row>
    <row r="58" spans="1:5" ht="15" customHeight="1" x14ac:dyDescent="0.25">
      <c r="A58" s="72" t="s">
        <v>115</v>
      </c>
      <c r="B58" s="65">
        <v>2</v>
      </c>
      <c r="C58" s="73" t="s">
        <v>35</v>
      </c>
      <c r="D58" s="74">
        <f t="shared" si="1"/>
        <v>346.94</v>
      </c>
      <c r="E58" s="75">
        <v>693.88</v>
      </c>
    </row>
    <row r="59" spans="1:5" ht="15" customHeight="1" x14ac:dyDescent="0.25">
      <c r="A59" s="72" t="s">
        <v>145</v>
      </c>
      <c r="B59" s="67">
        <v>1.4999999999999999E-2</v>
      </c>
      <c r="C59" s="73" t="s">
        <v>49</v>
      </c>
      <c r="D59" s="74">
        <f t="shared" si="1"/>
        <v>54148.666666666672</v>
      </c>
      <c r="E59" s="75">
        <v>812.23</v>
      </c>
    </row>
    <row r="60" spans="1:5" ht="15" customHeight="1" x14ac:dyDescent="0.25">
      <c r="A60" s="72" t="s">
        <v>109</v>
      </c>
      <c r="B60" s="65">
        <v>21</v>
      </c>
      <c r="C60" s="73" t="s">
        <v>44</v>
      </c>
      <c r="D60" s="74">
        <f t="shared" si="1"/>
        <v>79.017619047619036</v>
      </c>
      <c r="E60" s="75">
        <v>1659.37</v>
      </c>
    </row>
    <row r="61" spans="1:5" ht="33" customHeight="1" x14ac:dyDescent="0.25">
      <c r="A61" s="72" t="s">
        <v>146</v>
      </c>
      <c r="B61" s="65">
        <v>1</v>
      </c>
      <c r="C61" s="73" t="s">
        <v>35</v>
      </c>
      <c r="D61" s="74">
        <f t="shared" si="1"/>
        <v>362.03</v>
      </c>
      <c r="E61" s="75">
        <v>362.03</v>
      </c>
    </row>
    <row r="62" spans="1:5" ht="15" customHeight="1" x14ac:dyDescent="0.25">
      <c r="A62" s="72" t="s">
        <v>116</v>
      </c>
      <c r="B62" s="65">
        <v>1</v>
      </c>
      <c r="C62" s="73" t="s">
        <v>58</v>
      </c>
      <c r="D62" s="74">
        <f t="shared" si="1"/>
        <v>1170.75</v>
      </c>
      <c r="E62" s="75">
        <v>1170.75</v>
      </c>
    </row>
    <row r="63" spans="1:5" ht="15" customHeight="1" x14ac:dyDescent="0.25">
      <c r="A63" s="72" t="s">
        <v>55</v>
      </c>
      <c r="B63" s="65">
        <v>91</v>
      </c>
      <c r="C63" s="73" t="s">
        <v>54</v>
      </c>
      <c r="D63" s="74">
        <f t="shared" si="1"/>
        <v>301.04923076923075</v>
      </c>
      <c r="E63" s="75">
        <v>27395.48</v>
      </c>
    </row>
    <row r="64" spans="1:5" ht="15" customHeight="1" x14ac:dyDescent="0.25">
      <c r="A64" s="116" t="s">
        <v>89</v>
      </c>
      <c r="B64" s="117"/>
      <c r="C64" s="117"/>
      <c r="D64" s="118"/>
      <c r="E64" s="76"/>
    </row>
    <row r="65" spans="1:5" ht="15" customHeight="1" x14ac:dyDescent="0.25">
      <c r="A65" s="72" t="s">
        <v>147</v>
      </c>
      <c r="B65" s="67">
        <v>2.5000000000000001E-2</v>
      </c>
      <c r="C65" s="73" t="s">
        <v>49</v>
      </c>
      <c r="D65" s="74">
        <f t="shared" si="1"/>
        <v>17852.399999999998</v>
      </c>
      <c r="E65" s="75">
        <v>446.31</v>
      </c>
    </row>
    <row r="66" spans="1:5" ht="15" customHeight="1" x14ac:dyDescent="0.25">
      <c r="A66" s="72" t="s">
        <v>148</v>
      </c>
      <c r="B66" s="64">
        <v>0.03</v>
      </c>
      <c r="C66" s="73" t="s">
        <v>53</v>
      </c>
      <c r="D66" s="74">
        <f t="shared" si="1"/>
        <v>23832.000000000004</v>
      </c>
      <c r="E66" s="75">
        <v>714.96</v>
      </c>
    </row>
    <row r="67" spans="1:5" ht="15" customHeight="1" x14ac:dyDescent="0.25">
      <c r="A67" s="72" t="s">
        <v>149</v>
      </c>
      <c r="B67" s="65">
        <v>6</v>
      </c>
      <c r="C67" s="73" t="s">
        <v>35</v>
      </c>
      <c r="D67" s="74">
        <f t="shared" si="1"/>
        <v>260.73</v>
      </c>
      <c r="E67" s="75">
        <v>1564.38</v>
      </c>
    </row>
    <row r="68" spans="1:5" ht="15" customHeight="1" x14ac:dyDescent="0.25">
      <c r="A68" s="72" t="s">
        <v>160</v>
      </c>
      <c r="B68" s="66">
        <v>0.4</v>
      </c>
      <c r="C68" s="73" t="s">
        <v>91</v>
      </c>
      <c r="D68" s="74">
        <f t="shared" si="1"/>
        <v>2313.1499999999996</v>
      </c>
      <c r="E68" s="75">
        <v>925.26</v>
      </c>
    </row>
    <row r="69" spans="1:5" ht="15" customHeight="1" x14ac:dyDescent="0.25">
      <c r="A69" s="72" t="s">
        <v>161</v>
      </c>
      <c r="B69" s="66">
        <v>0.1</v>
      </c>
      <c r="C69" s="73" t="s">
        <v>91</v>
      </c>
      <c r="D69" s="74">
        <f t="shared" si="1"/>
        <v>2339.1999999999998</v>
      </c>
      <c r="E69" s="75">
        <v>233.92</v>
      </c>
    </row>
    <row r="70" spans="1:5" ht="15" customHeight="1" x14ac:dyDescent="0.25">
      <c r="A70" s="72" t="s">
        <v>150</v>
      </c>
      <c r="B70" s="64">
        <v>1.01</v>
      </c>
      <c r="C70" s="73" t="s">
        <v>67</v>
      </c>
      <c r="D70" s="74">
        <f t="shared" si="1"/>
        <v>292.78217821782175</v>
      </c>
      <c r="E70" s="75">
        <v>295.70999999999998</v>
      </c>
    </row>
    <row r="71" spans="1:5" ht="33" customHeight="1" x14ac:dyDescent="0.25">
      <c r="A71" s="72" t="s">
        <v>151</v>
      </c>
      <c r="B71" s="64">
        <v>0.12</v>
      </c>
      <c r="C71" s="73" t="s">
        <v>94</v>
      </c>
      <c r="D71" s="74">
        <f t="shared" si="1"/>
        <v>24626.25</v>
      </c>
      <c r="E71" s="75">
        <v>2955.15</v>
      </c>
    </row>
    <row r="72" spans="1:5" x14ac:dyDescent="0.25">
      <c r="A72" s="72" t="s">
        <v>162</v>
      </c>
      <c r="B72" s="64">
        <v>0.01</v>
      </c>
      <c r="C72" s="73" t="s">
        <v>52</v>
      </c>
      <c r="D72" s="74">
        <f t="shared" si="1"/>
        <v>30332</v>
      </c>
      <c r="E72" s="75">
        <v>303.32</v>
      </c>
    </row>
    <row r="73" spans="1:5" ht="15" customHeight="1" x14ac:dyDescent="0.25">
      <c r="A73" s="72" t="s">
        <v>163</v>
      </c>
      <c r="B73" s="66">
        <v>0.3</v>
      </c>
      <c r="C73" s="73" t="s">
        <v>50</v>
      </c>
      <c r="D73" s="74">
        <f t="shared" si="1"/>
        <v>4011.1</v>
      </c>
      <c r="E73" s="75">
        <v>1203.33</v>
      </c>
    </row>
    <row r="74" spans="1:5" ht="31.5" customHeight="1" x14ac:dyDescent="0.25">
      <c r="A74" s="72" t="s">
        <v>117</v>
      </c>
      <c r="B74" s="67">
        <v>8.4350000000000005</v>
      </c>
      <c r="C74" s="73" t="s">
        <v>50</v>
      </c>
      <c r="D74" s="74">
        <f t="shared" si="1"/>
        <v>2013.6882039122702</v>
      </c>
      <c r="E74" s="75">
        <v>16985.46</v>
      </c>
    </row>
    <row r="75" spans="1:5" ht="31.5" customHeight="1" x14ac:dyDescent="0.25">
      <c r="A75" s="72" t="s">
        <v>154</v>
      </c>
      <c r="B75" s="64">
        <v>0.01</v>
      </c>
      <c r="C75" s="73" t="s">
        <v>49</v>
      </c>
      <c r="D75" s="74">
        <f t="shared" si="1"/>
        <v>20457</v>
      </c>
      <c r="E75" s="75">
        <v>204.57</v>
      </c>
    </row>
    <row r="76" spans="1:5" ht="31.5" customHeight="1" x14ac:dyDescent="0.25">
      <c r="A76" s="72" t="s">
        <v>155</v>
      </c>
      <c r="B76" s="67">
        <v>2.5000000000000001E-2</v>
      </c>
      <c r="C76" s="73" t="s">
        <v>49</v>
      </c>
      <c r="D76" s="74">
        <f t="shared" si="1"/>
        <v>79886</v>
      </c>
      <c r="E76" s="75">
        <v>1997.15</v>
      </c>
    </row>
    <row r="77" spans="1:5" ht="31.5" customHeight="1" x14ac:dyDescent="0.25">
      <c r="A77" s="72" t="s">
        <v>90</v>
      </c>
      <c r="B77" s="67">
        <v>1.2999999999999999E-2</v>
      </c>
      <c r="C77" s="73" t="s">
        <v>49</v>
      </c>
      <c r="D77" s="74">
        <f t="shared" si="1"/>
        <v>27186.923076923078</v>
      </c>
      <c r="E77" s="75">
        <v>353.43</v>
      </c>
    </row>
    <row r="78" spans="1:5" ht="17.25" customHeight="1" x14ac:dyDescent="0.25">
      <c r="A78" s="72" t="s">
        <v>164</v>
      </c>
      <c r="B78" s="64">
        <v>0.06</v>
      </c>
      <c r="C78" s="73" t="s">
        <v>50</v>
      </c>
      <c r="D78" s="74">
        <f t="shared" si="1"/>
        <v>2124.666666666667</v>
      </c>
      <c r="E78" s="75">
        <v>127.48</v>
      </c>
    </row>
    <row r="79" spans="1:5" ht="16.5" customHeight="1" x14ac:dyDescent="0.25">
      <c r="A79" s="72" t="s">
        <v>165</v>
      </c>
      <c r="B79" s="64">
        <v>0.01</v>
      </c>
      <c r="C79" s="73" t="s">
        <v>49</v>
      </c>
      <c r="D79" s="74">
        <f t="shared" si="1"/>
        <v>12748</v>
      </c>
      <c r="E79" s="75">
        <v>127.48</v>
      </c>
    </row>
    <row r="80" spans="1:5" ht="30" customHeight="1" x14ac:dyDescent="0.25">
      <c r="A80" s="72" t="s">
        <v>156</v>
      </c>
      <c r="B80" s="67">
        <v>4.0000000000000001E-3</v>
      </c>
      <c r="C80" s="73" t="s">
        <v>94</v>
      </c>
      <c r="D80" s="74">
        <f t="shared" si="1"/>
        <v>153477.5</v>
      </c>
      <c r="E80" s="75">
        <v>613.91</v>
      </c>
    </row>
    <row r="81" spans="1:5" ht="17.25" customHeight="1" x14ac:dyDescent="0.25">
      <c r="A81" s="72" t="s">
        <v>166</v>
      </c>
      <c r="B81" s="64">
        <v>0.05</v>
      </c>
      <c r="C81" s="73" t="s">
        <v>56</v>
      </c>
      <c r="D81" s="74">
        <f t="shared" si="1"/>
        <v>40178.6</v>
      </c>
      <c r="E81" s="75">
        <v>2008.93</v>
      </c>
    </row>
    <row r="82" spans="1:5" ht="15" customHeight="1" x14ac:dyDescent="0.25">
      <c r="A82" s="72" t="s">
        <v>167</v>
      </c>
      <c r="B82" s="64">
        <v>0.02</v>
      </c>
      <c r="C82" s="73" t="s">
        <v>56</v>
      </c>
      <c r="D82" s="74">
        <f t="shared" si="1"/>
        <v>36138</v>
      </c>
      <c r="E82" s="75">
        <v>722.76</v>
      </c>
    </row>
    <row r="83" spans="1:5" ht="30" customHeight="1" x14ac:dyDescent="0.25">
      <c r="A83" s="72" t="s">
        <v>168</v>
      </c>
      <c r="B83" s="67">
        <v>6.0000000000000001E-3</v>
      </c>
      <c r="C83" s="73" t="s">
        <v>94</v>
      </c>
      <c r="D83" s="74">
        <f t="shared" si="1"/>
        <v>118953.33333333333</v>
      </c>
      <c r="E83" s="75">
        <v>713.72</v>
      </c>
    </row>
    <row r="84" spans="1:5" ht="30" customHeight="1" x14ac:dyDescent="0.25">
      <c r="A84" s="72" t="s">
        <v>96</v>
      </c>
      <c r="B84" s="64">
        <v>7.0000000000000007E-2</v>
      </c>
      <c r="C84" s="73" t="s">
        <v>53</v>
      </c>
      <c r="D84" s="74">
        <f t="shared" si="1"/>
        <v>51373.142857142848</v>
      </c>
      <c r="E84" s="75">
        <v>3596.12</v>
      </c>
    </row>
    <row r="85" spans="1:5" ht="15.75" customHeight="1" x14ac:dyDescent="0.25">
      <c r="A85" s="72" t="s">
        <v>169</v>
      </c>
      <c r="B85" s="64">
        <v>0.03</v>
      </c>
      <c r="C85" s="73" t="s">
        <v>56</v>
      </c>
      <c r="D85" s="74">
        <f t="shared" si="1"/>
        <v>37490.333333333336</v>
      </c>
      <c r="E85" s="75">
        <v>1124.71</v>
      </c>
    </row>
    <row r="86" spans="1:5" ht="19.5" customHeight="1" x14ac:dyDescent="0.25">
      <c r="A86" s="72" t="s">
        <v>157</v>
      </c>
      <c r="B86" s="64">
        <v>0.03</v>
      </c>
      <c r="C86" s="73" t="s">
        <v>53</v>
      </c>
      <c r="D86" s="74">
        <f t="shared" si="1"/>
        <v>114151.33333333334</v>
      </c>
      <c r="E86" s="75">
        <v>3424.54</v>
      </c>
    </row>
    <row r="87" spans="1:5" ht="18" customHeight="1" x14ac:dyDescent="0.25">
      <c r="A87" s="72" t="s">
        <v>158</v>
      </c>
      <c r="B87" s="64">
        <v>0.15</v>
      </c>
      <c r="C87" s="73" t="s">
        <v>53</v>
      </c>
      <c r="D87" s="74">
        <f t="shared" si="1"/>
        <v>96650.066666666666</v>
      </c>
      <c r="E87" s="75">
        <v>14497.51</v>
      </c>
    </row>
    <row r="88" spans="1:5" ht="20.25" customHeight="1" x14ac:dyDescent="0.25">
      <c r="A88" s="72" t="s">
        <v>159</v>
      </c>
      <c r="B88" s="64">
        <v>1.01</v>
      </c>
      <c r="C88" s="73" t="s">
        <v>67</v>
      </c>
      <c r="D88" s="74">
        <f t="shared" si="1"/>
        <v>272.98019801980195</v>
      </c>
      <c r="E88" s="75">
        <v>275.70999999999998</v>
      </c>
    </row>
    <row r="89" spans="1:5" x14ac:dyDescent="0.25">
      <c r="A89" s="116" t="s">
        <v>177</v>
      </c>
      <c r="B89" s="117"/>
      <c r="C89" s="117"/>
      <c r="D89" s="118"/>
      <c r="E89" s="76"/>
    </row>
    <row r="90" spans="1:5" ht="18" customHeight="1" x14ac:dyDescent="0.25">
      <c r="A90" s="72" t="s">
        <v>95</v>
      </c>
      <c r="B90" s="64">
        <v>0.44</v>
      </c>
      <c r="C90" s="73" t="s">
        <v>50</v>
      </c>
      <c r="D90" s="74">
        <f t="shared" si="1"/>
        <v>2050.2727272727275</v>
      </c>
      <c r="E90" s="75">
        <v>902.12</v>
      </c>
    </row>
    <row r="91" spans="1:5" ht="27.75" customHeight="1" x14ac:dyDescent="0.25">
      <c r="A91" s="72" t="s">
        <v>118</v>
      </c>
      <c r="B91" s="65">
        <v>270</v>
      </c>
      <c r="C91" s="73" t="s">
        <v>67</v>
      </c>
      <c r="D91" s="74">
        <f t="shared" si="1"/>
        <v>56.63344444444445</v>
      </c>
      <c r="E91" s="75">
        <v>15291.03</v>
      </c>
    </row>
    <row r="92" spans="1:5" ht="18.75" customHeight="1" x14ac:dyDescent="0.25">
      <c r="A92" s="72" t="s">
        <v>175</v>
      </c>
      <c r="B92" s="63" t="s">
        <v>69</v>
      </c>
      <c r="C92" s="73" t="s">
        <v>34</v>
      </c>
      <c r="D92" s="74">
        <f>E92</f>
        <v>15000</v>
      </c>
      <c r="E92" s="75">
        <v>15000</v>
      </c>
    </row>
    <row r="93" spans="1:5" ht="15" customHeight="1" x14ac:dyDescent="0.25">
      <c r="A93" s="116" t="s">
        <v>42</v>
      </c>
      <c r="B93" s="117"/>
      <c r="C93" s="117"/>
      <c r="D93" s="118"/>
      <c r="E93" s="76"/>
    </row>
    <row r="94" spans="1:5" ht="30" customHeight="1" x14ac:dyDescent="0.25">
      <c r="A94" s="72" t="s">
        <v>43</v>
      </c>
      <c r="B94" s="63" t="s">
        <v>70</v>
      </c>
      <c r="C94" s="73" t="s">
        <v>34</v>
      </c>
      <c r="D94" s="74">
        <f>E94</f>
        <v>20013.5</v>
      </c>
      <c r="E94" s="75">
        <v>20013.5</v>
      </c>
    </row>
    <row r="95" spans="1:5" x14ac:dyDescent="0.25">
      <c r="A95" s="116" t="s">
        <v>170</v>
      </c>
      <c r="B95" s="117"/>
      <c r="C95" s="117"/>
      <c r="D95" s="118"/>
      <c r="E95" s="76"/>
    </row>
    <row r="96" spans="1:5" ht="15" customHeight="1" x14ac:dyDescent="0.25">
      <c r="A96" s="72" t="s">
        <v>171</v>
      </c>
      <c r="B96" s="63" t="s">
        <v>70</v>
      </c>
      <c r="C96" s="73" t="s">
        <v>34</v>
      </c>
      <c r="D96" s="74">
        <f>E96</f>
        <v>64800</v>
      </c>
      <c r="E96" s="75">
        <v>64800</v>
      </c>
    </row>
    <row r="97" spans="1:7" x14ac:dyDescent="0.25">
      <c r="A97" s="116" t="s">
        <v>130</v>
      </c>
      <c r="B97" s="117"/>
      <c r="C97" s="117"/>
      <c r="D97" s="118"/>
      <c r="E97" s="76"/>
    </row>
    <row r="98" spans="1:7" ht="15" customHeight="1" x14ac:dyDescent="0.25">
      <c r="A98" s="72" t="s">
        <v>131</v>
      </c>
      <c r="B98" s="63" t="s">
        <v>70</v>
      </c>
      <c r="C98" s="73" t="s">
        <v>132</v>
      </c>
      <c r="D98" s="74">
        <f>E98</f>
        <v>40790</v>
      </c>
      <c r="E98" s="75">
        <v>40790</v>
      </c>
    </row>
    <row r="99" spans="1:7" x14ac:dyDescent="0.25">
      <c r="A99" s="72" t="s">
        <v>172</v>
      </c>
      <c r="B99" s="63" t="s">
        <v>69</v>
      </c>
      <c r="C99" s="73" t="s">
        <v>35</v>
      </c>
      <c r="D99" s="74">
        <f>E99</f>
        <v>606</v>
      </c>
      <c r="E99" s="75">
        <v>606</v>
      </c>
    </row>
    <row r="100" spans="1:7" ht="15" customHeight="1" x14ac:dyDescent="0.25">
      <c r="A100" s="116" t="s">
        <v>110</v>
      </c>
      <c r="B100" s="117"/>
      <c r="C100" s="117"/>
      <c r="D100" s="118"/>
      <c r="E100" s="76"/>
    </row>
    <row r="101" spans="1:7" ht="33" customHeight="1" x14ac:dyDescent="0.25">
      <c r="A101" s="72" t="s">
        <v>111</v>
      </c>
      <c r="B101" s="63" t="s">
        <v>69</v>
      </c>
      <c r="C101" s="73" t="s">
        <v>34</v>
      </c>
      <c r="D101" s="74">
        <f>E101</f>
        <v>7610.94</v>
      </c>
      <c r="E101" s="75">
        <v>7610.94</v>
      </c>
    </row>
    <row r="102" spans="1:7" ht="15.75" thickBot="1" x14ac:dyDescent="0.3">
      <c r="A102" s="116" t="s">
        <v>97</v>
      </c>
      <c r="B102" s="117"/>
      <c r="C102" s="117"/>
      <c r="D102" s="118"/>
      <c r="E102" s="76"/>
    </row>
    <row r="103" spans="1:7" x14ac:dyDescent="0.25">
      <c r="A103" s="72" t="s">
        <v>173</v>
      </c>
      <c r="B103" s="63" t="s">
        <v>103</v>
      </c>
      <c r="C103" s="73" t="s">
        <v>35</v>
      </c>
      <c r="D103" s="74">
        <f>E103</f>
        <v>112067.81</v>
      </c>
      <c r="E103" s="75">
        <v>112067.81</v>
      </c>
      <c r="G103" s="56" t="s">
        <v>176</v>
      </c>
    </row>
    <row r="104" spans="1:7" s="31" customFormat="1" ht="14.25" x14ac:dyDescent="0.2">
      <c r="A104" s="32" t="s">
        <v>60</v>
      </c>
      <c r="B104" s="45"/>
      <c r="C104" s="45"/>
      <c r="D104" s="45"/>
      <c r="E104" s="46"/>
    </row>
    <row r="105" spans="1:7" s="31" customFormat="1" x14ac:dyDescent="0.2">
      <c r="A105" s="33" t="s">
        <v>61</v>
      </c>
      <c r="B105" s="47" t="s">
        <v>68</v>
      </c>
      <c r="C105" s="48" t="s">
        <v>34</v>
      </c>
      <c r="D105" s="47">
        <f>E105</f>
        <v>170063.80349999998</v>
      </c>
      <c r="E105" s="49">
        <f>SUM(E15:E103)*15%</f>
        <v>170063.80349999998</v>
      </c>
      <c r="F105" s="71">
        <f>SUM(E15:E103)</f>
        <v>1133758.69</v>
      </c>
    </row>
    <row r="106" spans="1:7" x14ac:dyDescent="0.25">
      <c r="A106" s="123" t="s">
        <v>62</v>
      </c>
      <c r="B106" s="124"/>
      <c r="C106" s="124"/>
      <c r="D106" s="125"/>
      <c r="E106" s="50">
        <f>E105+F105</f>
        <v>1303822.4934999999</v>
      </c>
    </row>
    <row r="107" spans="1:7" ht="12.75" customHeight="1" x14ac:dyDescent="0.25">
      <c r="A107" s="114"/>
      <c r="B107" s="114"/>
      <c r="C107" s="114"/>
      <c r="D107" s="114"/>
      <c r="E107" s="114"/>
    </row>
    <row r="108" spans="1:7" hidden="1" x14ac:dyDescent="0.25">
      <c r="A108" s="114"/>
      <c r="B108" s="114"/>
      <c r="C108" s="114"/>
      <c r="D108" s="114"/>
      <c r="E108" s="114"/>
    </row>
    <row r="109" spans="1:7" s="60" customFormat="1" ht="15.75" customHeight="1" x14ac:dyDescent="0.25">
      <c r="A109" s="121" t="s">
        <v>179</v>
      </c>
      <c r="B109" s="121"/>
      <c r="C109" s="121"/>
      <c r="D109" s="121"/>
      <c r="E109" s="58">
        <f>E106</f>
        <v>1303822.4934999999</v>
      </c>
      <c r="F109" s="59"/>
    </row>
    <row r="110" spans="1:7" s="60" customFormat="1" ht="15.75" customHeight="1" x14ac:dyDescent="0.25">
      <c r="A110" s="122" t="s">
        <v>183</v>
      </c>
      <c r="B110" s="122"/>
      <c r="C110" s="122"/>
      <c r="D110" s="122"/>
      <c r="E110" s="122"/>
      <c r="F110" s="61"/>
    </row>
    <row r="111" spans="1:7" s="60" customFormat="1" ht="15.75" customHeight="1" x14ac:dyDescent="0.25">
      <c r="A111" s="121" t="s">
        <v>98</v>
      </c>
      <c r="B111" s="121"/>
      <c r="C111" s="121"/>
      <c r="D111" s="121"/>
      <c r="E111" s="121"/>
      <c r="F111" s="62"/>
    </row>
    <row r="112" spans="1:7" s="60" customFormat="1" ht="15.75" customHeight="1" x14ac:dyDescent="0.25">
      <c r="A112" s="121" t="s">
        <v>99</v>
      </c>
      <c r="B112" s="121"/>
      <c r="C112" s="121"/>
      <c r="D112" s="121"/>
      <c r="E112" s="121"/>
      <c r="F112" s="62"/>
    </row>
    <row r="113" spans="1:6" s="60" customFormat="1" ht="15.75" customHeight="1" x14ac:dyDescent="0.25">
      <c r="A113" s="121" t="s">
        <v>100</v>
      </c>
      <c r="B113" s="121"/>
      <c r="C113" s="121"/>
      <c r="D113" s="121"/>
      <c r="E113" s="121"/>
      <c r="F113" s="62"/>
    </row>
    <row r="114" spans="1:6" s="60" customFormat="1" hidden="1" x14ac:dyDescent="0.25">
      <c r="A114" s="68"/>
      <c r="B114" s="68"/>
      <c r="C114" s="68"/>
      <c r="D114" s="68"/>
      <c r="E114" s="68"/>
      <c r="F114" s="68"/>
    </row>
    <row r="115" spans="1:6" s="60" customFormat="1" ht="24.75" customHeight="1" x14ac:dyDescent="0.25">
      <c r="A115" s="121" t="s">
        <v>119</v>
      </c>
      <c r="B115" s="121"/>
      <c r="C115" s="121"/>
      <c r="D115" s="121"/>
      <c r="E115" s="121"/>
      <c r="F115" s="62"/>
    </row>
    <row r="116" spans="1:6" ht="18.75" customHeight="1" x14ac:dyDescent="0.25">
      <c r="A116" s="69" t="s">
        <v>112</v>
      </c>
      <c r="B116" s="69"/>
      <c r="C116" s="69"/>
      <c r="D116" s="69"/>
    </row>
    <row r="117" spans="1:6" ht="21.75" customHeight="1" x14ac:dyDescent="0.25">
      <c r="A117" s="69" t="s">
        <v>120</v>
      </c>
      <c r="B117" s="69"/>
      <c r="C117" s="69"/>
      <c r="D117" s="69"/>
      <c r="E117" s="69"/>
    </row>
    <row r="118" spans="1:6" ht="10.5" customHeight="1" x14ac:dyDescent="0.25">
      <c r="B118" s="69"/>
      <c r="C118" s="69"/>
      <c r="D118" s="69" t="s">
        <v>63</v>
      </c>
      <c r="E118" s="69"/>
    </row>
    <row r="119" spans="1:6" x14ac:dyDescent="0.25">
      <c r="A119" s="114"/>
      <c r="B119" s="114"/>
      <c r="C119" s="114"/>
      <c r="D119" s="114"/>
      <c r="E119" s="114"/>
    </row>
    <row r="120" spans="1:6" x14ac:dyDescent="0.25">
      <c r="A120" s="114" t="s">
        <v>101</v>
      </c>
      <c r="B120" s="114"/>
      <c r="C120" s="114"/>
      <c r="D120" s="114"/>
      <c r="E120" s="114"/>
    </row>
    <row r="121" spans="1:6" ht="10.5" customHeight="1" x14ac:dyDescent="0.25">
      <c r="B121" s="114"/>
      <c r="C121" s="114"/>
      <c r="D121" s="114" t="s">
        <v>63</v>
      </c>
      <c r="E121" s="114"/>
    </row>
    <row r="122" spans="1:6" ht="20.25" customHeight="1" x14ac:dyDescent="0.25">
      <c r="A122" s="114"/>
      <c r="B122" s="114"/>
      <c r="C122" s="114"/>
      <c r="D122" s="114"/>
      <c r="E122" s="114"/>
    </row>
  </sheetData>
  <mergeCells count="40">
    <mergeCell ref="A106:D106"/>
    <mergeCell ref="A109:D109"/>
    <mergeCell ref="A120:E120"/>
    <mergeCell ref="B121:C121"/>
    <mergeCell ref="D121:E121"/>
    <mergeCell ref="A122:E122"/>
    <mergeCell ref="A119:E119"/>
    <mergeCell ref="A16:D16"/>
    <mergeCell ref="A14:D14"/>
    <mergeCell ref="A38:D38"/>
    <mergeCell ref="A35:D35"/>
    <mergeCell ref="A33:D33"/>
    <mergeCell ref="A31:D31"/>
    <mergeCell ref="A115:E115"/>
    <mergeCell ref="A108:E108"/>
    <mergeCell ref="A110:E110"/>
    <mergeCell ref="A111:E111"/>
    <mergeCell ref="A112:E112"/>
    <mergeCell ref="A113:E113"/>
    <mergeCell ref="A107:E107"/>
    <mergeCell ref="A102:D102"/>
    <mergeCell ref="A11:E11"/>
    <mergeCell ref="A12:E12"/>
    <mergeCell ref="A100:D100"/>
    <mergeCell ref="A97:D97"/>
    <mergeCell ref="A95:D95"/>
    <mergeCell ref="A29:D29"/>
    <mergeCell ref="A64:D64"/>
    <mergeCell ref="A93:D93"/>
    <mergeCell ref="A89:D89"/>
    <mergeCell ref="A7:E7"/>
    <mergeCell ref="A3:E3"/>
    <mergeCell ref="A8:E8"/>
    <mergeCell ref="A9:E9"/>
    <mergeCell ref="A10:E10"/>
    <mergeCell ref="B1:E1"/>
    <mergeCell ref="A2:E2"/>
    <mergeCell ref="A4:D4"/>
    <mergeCell ref="A5:E5"/>
    <mergeCell ref="A6:E6"/>
  </mergeCells>
  <pageMargins left="0.70866141732283472" right="0.51181102362204722" top="0.55118110236220474" bottom="0.55118110236220474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2018</vt:lpstr>
      <vt:lpstr>2021</vt:lpstr>
      <vt:lpstr>акт21</vt:lpstr>
      <vt:lpstr>'2018'!Область_печати</vt:lpstr>
      <vt:lpstr>'2021'!Область_печати</vt:lpstr>
      <vt:lpstr>акт21!Область_печати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2022-03-30T08:49:45Z</cp:lastPrinted>
  <dcterms:created xsi:type="dcterms:W3CDTF">2019-03-04T05:05:58Z</dcterms:created>
  <dcterms:modified xsi:type="dcterms:W3CDTF">2022-06-10T09:51:53Z</dcterms:modified>
</cp:coreProperties>
</file>